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1561C4A1-0896-430C-90A5-8E6A2700875C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G228" i="4" l="1"/>
  <c r="G229" i="4"/>
  <c r="G230" i="4"/>
  <c r="G417" i="4" l="1"/>
  <c r="G416" i="4"/>
  <c r="G415" i="4"/>
  <c r="G414" i="4"/>
  <c r="G404" i="4"/>
  <c r="G403" i="4"/>
  <c r="G402" i="4"/>
  <c r="G398" i="4"/>
  <c r="G397" i="4"/>
  <c r="G396" i="4"/>
  <c r="M264" i="4"/>
  <c r="L264" i="4"/>
  <c r="K264" i="4"/>
  <c r="J264" i="4"/>
  <c r="N264" i="4"/>
  <c r="G267" i="4"/>
  <c r="G266" i="4"/>
  <c r="G265" i="4"/>
  <c r="G260" i="4"/>
  <c r="G259" i="4"/>
  <c r="G258" i="4"/>
  <c r="G254" i="4"/>
  <c r="G253" i="4"/>
  <c r="G252" i="4"/>
  <c r="G248" i="4"/>
  <c r="G247" i="4"/>
  <c r="G246" i="4"/>
  <c r="G242" i="4"/>
  <c r="G241" i="4"/>
  <c r="G240" i="4"/>
  <c r="G236" i="4"/>
  <c r="G235" i="4"/>
  <c r="G234" i="4"/>
  <c r="G224" i="4"/>
  <c r="G223" i="4"/>
  <c r="G222" i="4"/>
  <c r="G218" i="4"/>
  <c r="G217" i="4"/>
  <c r="G216" i="4"/>
  <c r="G213" i="4"/>
  <c r="G212" i="4"/>
  <c r="G211" i="4"/>
  <c r="G210" i="4"/>
  <c r="G206" i="4"/>
  <c r="G205" i="4"/>
  <c r="G204" i="4"/>
  <c r="G200" i="4"/>
  <c r="G199" i="4"/>
  <c r="G198" i="4"/>
  <c r="G195" i="4"/>
  <c r="G194" i="4"/>
  <c r="G193" i="4"/>
  <c r="G192" i="4"/>
  <c r="G189" i="4"/>
  <c r="G188" i="4"/>
  <c r="G187" i="4"/>
  <c r="G186" i="4"/>
  <c r="R200" i="4"/>
  <c r="R199" i="4" s="1"/>
  <c r="R198" i="4" s="1"/>
  <c r="Q200" i="4"/>
  <c r="P200" i="4"/>
  <c r="R206" i="4"/>
  <c r="R205" i="4" s="1"/>
  <c r="R204" i="4" s="1"/>
  <c r="Q206" i="4"/>
  <c r="P206" i="4"/>
  <c r="G135" i="4"/>
  <c r="G136" i="4"/>
  <c r="G137" i="4"/>
  <c r="P147" i="4"/>
  <c r="Q147" i="4"/>
  <c r="G147" i="4" s="1"/>
  <c r="R147" i="4"/>
  <c r="R148" i="4"/>
  <c r="Q148" i="4"/>
  <c r="P148" i="4"/>
  <c r="R159" i="4"/>
  <c r="G159" i="4" s="1"/>
  <c r="R160" i="4"/>
  <c r="Q159" i="4"/>
  <c r="Q160" i="4"/>
  <c r="P159" i="4"/>
  <c r="P160" i="4"/>
  <c r="G161" i="4"/>
  <c r="N160" i="4"/>
  <c r="L160" i="4"/>
  <c r="N159" i="4"/>
  <c r="L159" i="4"/>
  <c r="G173" i="4"/>
  <c r="G172" i="4"/>
  <c r="G171" i="4"/>
  <c r="G167" i="4"/>
  <c r="G166" i="4"/>
  <c r="G165" i="4"/>
  <c r="G155" i="4"/>
  <c r="G154" i="4"/>
  <c r="G153" i="4"/>
  <c r="G149" i="4"/>
  <c r="G148" i="4"/>
  <c r="G143" i="4"/>
  <c r="G142" i="4"/>
  <c r="G141" i="4"/>
  <c r="G125" i="4"/>
  <c r="G119" i="4"/>
  <c r="P96" i="4"/>
  <c r="G96" i="4"/>
  <c r="Q96" i="4"/>
  <c r="R96" i="4"/>
  <c r="R97" i="4"/>
  <c r="R98" i="4"/>
  <c r="Q97" i="4"/>
  <c r="Q98" i="4"/>
  <c r="P98" i="4"/>
  <c r="P97" i="4"/>
  <c r="P58" i="4"/>
  <c r="Q58" i="4"/>
  <c r="R58" i="4"/>
  <c r="R59" i="4"/>
  <c r="Q59" i="4"/>
  <c r="G59" i="4" s="1"/>
  <c r="P59" i="4"/>
  <c r="R60" i="4"/>
  <c r="Q60" i="4"/>
  <c r="P60" i="4"/>
  <c r="R64" i="4"/>
  <c r="Q64" i="4"/>
  <c r="P64" i="4"/>
  <c r="G64" i="4" s="1"/>
  <c r="P65" i="4"/>
  <c r="Q65" i="4"/>
  <c r="G65" i="4" s="1"/>
  <c r="R65" i="4"/>
  <c r="R66" i="4"/>
  <c r="Q66" i="4"/>
  <c r="P66" i="4"/>
  <c r="P71" i="4"/>
  <c r="P72" i="4"/>
  <c r="Q71" i="4"/>
  <c r="Q72" i="4"/>
  <c r="R71" i="4"/>
  <c r="R72" i="4"/>
  <c r="G80" i="4"/>
  <c r="G79" i="4"/>
  <c r="G78" i="4"/>
  <c r="G73" i="4"/>
  <c r="G60" i="4"/>
  <c r="G31" i="4"/>
  <c r="G22" i="4"/>
  <c r="G52" i="4"/>
  <c r="G46" i="4"/>
  <c r="G45" i="4"/>
  <c r="G39" i="4"/>
  <c r="G34" i="4"/>
  <c r="G33" i="4"/>
  <c r="G32" i="4"/>
  <c r="G28" i="4"/>
  <c r="R410" i="4"/>
  <c r="R409" i="4" s="1"/>
  <c r="R408" i="4" s="1"/>
  <c r="R403" i="4"/>
  <c r="R402" i="4" s="1"/>
  <c r="R398" i="4"/>
  <c r="R397" i="4"/>
  <c r="R396" i="4" s="1"/>
  <c r="R355" i="4"/>
  <c r="R354" i="4"/>
  <c r="R349" i="4"/>
  <c r="R348" i="4"/>
  <c r="R325" i="4"/>
  <c r="R324" i="4" s="1"/>
  <c r="R320" i="4"/>
  <c r="R319" i="4" s="1"/>
  <c r="R318" i="4" s="1"/>
  <c r="R314" i="4"/>
  <c r="R313" i="4"/>
  <c r="R312" i="4"/>
  <c r="R297" i="4"/>
  <c r="R292" i="4"/>
  <c r="R291" i="4"/>
  <c r="R281" i="4"/>
  <c r="R275" i="4" s="1"/>
  <c r="R280" i="4"/>
  <c r="R279" i="4"/>
  <c r="R267" i="4"/>
  <c r="R259" i="4"/>
  <c r="R258" i="4" s="1"/>
  <c r="R253" i="4"/>
  <c r="R252" i="4" s="1"/>
  <c r="R247" i="4"/>
  <c r="R246" i="4"/>
  <c r="R223" i="4"/>
  <c r="R222" i="4"/>
  <c r="R217" i="4"/>
  <c r="R216" i="4" s="1"/>
  <c r="R211" i="4"/>
  <c r="R210" i="4" s="1"/>
  <c r="R195" i="4"/>
  <c r="R189" i="4" s="1"/>
  <c r="R417" i="4" s="1"/>
  <c r="R178" i="4"/>
  <c r="R177" i="4" s="1"/>
  <c r="R118" i="4"/>
  <c r="R117" i="4"/>
  <c r="R113" i="4"/>
  <c r="R112" i="4"/>
  <c r="R111" i="4"/>
  <c r="R106" i="4"/>
  <c r="R105" i="4"/>
  <c r="R44" i="4"/>
  <c r="R43" i="4" s="1"/>
  <c r="R38" i="4"/>
  <c r="R37" i="4" s="1"/>
  <c r="R32" i="4"/>
  <c r="R31" i="4" s="1"/>
  <c r="G264" i="4" l="1"/>
  <c r="R194" i="4"/>
  <c r="R188" i="4" s="1"/>
  <c r="R187" i="4" s="1"/>
  <c r="R186" i="4" s="1"/>
  <c r="G160" i="4"/>
  <c r="G97" i="4"/>
  <c r="G98" i="4"/>
  <c r="G58" i="4"/>
  <c r="G66" i="4"/>
  <c r="G72" i="4"/>
  <c r="G71" i="4"/>
  <c r="R27" i="4"/>
  <c r="R51" i="4" s="1"/>
  <c r="R50" i="4" s="1"/>
  <c r="R49" i="4" s="1"/>
  <c r="R274" i="4"/>
  <c r="R273" i="4"/>
  <c r="R305" i="4"/>
  <c r="R304" i="4" s="1"/>
  <c r="R303" i="4" s="1"/>
  <c r="R266" i="4"/>
  <c r="R265" i="4"/>
  <c r="R264" i="4" s="1"/>
  <c r="O194" i="4"/>
  <c r="Q259" i="4"/>
  <c r="Q258" i="4" s="1"/>
  <c r="P259" i="4"/>
  <c r="P258" i="4" s="1"/>
  <c r="O259" i="4"/>
  <c r="O258" i="4" s="1"/>
  <c r="N259" i="4"/>
  <c r="N258" i="4" s="1"/>
  <c r="M259" i="4"/>
  <c r="M258" i="4" s="1"/>
  <c r="L259" i="4"/>
  <c r="L258" i="4" s="1"/>
  <c r="K259" i="4"/>
  <c r="K258" i="4" s="1"/>
  <c r="J259" i="4"/>
  <c r="J258" i="4"/>
  <c r="K265" i="4"/>
  <c r="J266" i="4"/>
  <c r="J265" i="4" s="1"/>
  <c r="L266" i="4"/>
  <c r="N266" i="4"/>
  <c r="L267" i="4"/>
  <c r="M267" i="4"/>
  <c r="N267" i="4"/>
  <c r="O267" i="4"/>
  <c r="P267" i="4"/>
  <c r="Q267" i="4"/>
  <c r="R193" i="4" l="1"/>
  <c r="R192" i="4" s="1"/>
  <c r="R26" i="4"/>
  <c r="R25" i="4" s="1"/>
  <c r="R21" i="4" s="1"/>
  <c r="R416" i="4" s="1"/>
  <c r="L265" i="4"/>
  <c r="O39" i="4"/>
  <c r="O45" i="4"/>
  <c r="O33" i="4"/>
  <c r="R20" i="4" l="1"/>
  <c r="R19" i="4" s="1"/>
  <c r="O218" i="4"/>
  <c r="O206" i="4"/>
  <c r="O200" i="4"/>
  <c r="O266" i="4" s="1"/>
  <c r="O124" i="4"/>
  <c r="O123" i="4" s="1"/>
  <c r="O119" i="4"/>
  <c r="O113" i="4" s="1"/>
  <c r="O107" i="4" s="1"/>
  <c r="O135" i="4"/>
  <c r="N136" i="4"/>
  <c r="N135" i="4" s="1"/>
  <c r="M136" i="4"/>
  <c r="M135" i="4" s="1"/>
  <c r="L136" i="4"/>
  <c r="L135" i="4" s="1"/>
  <c r="U135" i="4"/>
  <c r="R415" i="4" l="1"/>
  <c r="R414" i="4" s="1"/>
  <c r="O286" i="4" l="1"/>
  <c r="O285" i="4" s="1"/>
  <c r="O298" i="4"/>
  <c r="O362" i="4"/>
  <c r="O386" i="4"/>
  <c r="O385" i="4"/>
  <c r="O384" i="4" s="1"/>
  <c r="O391" i="4"/>
  <c r="O390" i="4" s="1"/>
  <c r="Q320" i="4"/>
  <c r="Q319" i="4" s="1"/>
  <c r="Q318" i="4" s="1"/>
  <c r="P320" i="4"/>
  <c r="P319" i="4" s="1"/>
  <c r="P318" i="4" s="1"/>
  <c r="O320" i="4"/>
  <c r="O319" i="4" s="1"/>
  <c r="O318" i="4" s="1"/>
  <c r="G356" i="4"/>
  <c r="Q355" i="4"/>
  <c r="Q354" i="4" s="1"/>
  <c r="P355" i="4"/>
  <c r="P354" i="4" s="1"/>
  <c r="O355" i="4"/>
  <c r="O354" i="4" s="1"/>
  <c r="N355" i="4"/>
  <c r="N354" i="4" s="1"/>
  <c r="M355" i="4"/>
  <c r="M354" i="4" s="1"/>
  <c r="L355" i="4"/>
  <c r="L354" i="4" s="1"/>
  <c r="K354" i="4"/>
  <c r="J354" i="4"/>
  <c r="I354" i="4"/>
  <c r="Q325" i="4"/>
  <c r="Q324" i="4" s="1"/>
  <c r="P325" i="4"/>
  <c r="P324" i="4" s="1"/>
  <c r="O325" i="4"/>
  <c r="O324" i="4" s="1"/>
  <c r="Q266" i="4"/>
  <c r="P266" i="4" l="1"/>
  <c r="G355" i="4"/>
  <c r="G354" i="4"/>
  <c r="N320" i="4"/>
  <c r="N229" i="4"/>
  <c r="N228" i="4" s="1"/>
  <c r="G392" i="4" l="1"/>
  <c r="G380" i="4"/>
  <c r="G374" i="4"/>
  <c r="G366" i="4"/>
  <c r="G367" i="4"/>
  <c r="G350" i="4"/>
  <c r="G344" i="4"/>
  <c r="G343" i="4"/>
  <c r="G342" i="4"/>
  <c r="G338" i="4"/>
  <c r="G337" i="4"/>
  <c r="G336" i="4"/>
  <c r="G332" i="4"/>
  <c r="G331" i="4"/>
  <c r="G330" i="4"/>
  <c r="G326" i="4"/>
  <c r="G320" i="4"/>
  <c r="G299" i="4"/>
  <c r="G293" i="4"/>
  <c r="G287" i="4"/>
  <c r="O66" i="4"/>
  <c r="O60" i="4" s="1"/>
  <c r="O98" i="4" s="1"/>
  <c r="O72" i="4"/>
  <c r="O65" i="4" s="1"/>
  <c r="O59" i="4" s="1"/>
  <c r="O97" i="4" s="1"/>
  <c r="O96" i="4" s="1"/>
  <c r="Q403" i="4"/>
  <c r="Q402" i="4" s="1"/>
  <c r="Q397" i="4"/>
  <c r="Q396" i="4" s="1"/>
  <c r="Q349" i="4"/>
  <c r="Q348" i="4" s="1"/>
  <c r="Q297" i="4"/>
  <c r="Q292" i="4"/>
  <c r="Q291" i="4" s="1"/>
  <c r="Q281" i="4"/>
  <c r="Q275" i="4" s="1"/>
  <c r="Q280" i="4"/>
  <c r="Q279" i="4" s="1"/>
  <c r="Q253" i="4"/>
  <c r="Q252" i="4" s="1"/>
  <c r="Q247" i="4"/>
  <c r="Q246" i="4" s="1"/>
  <c r="Q223" i="4"/>
  <c r="Q222" i="4"/>
  <c r="Q217" i="4"/>
  <c r="Q211" i="4"/>
  <c r="Q210" i="4" s="1"/>
  <c r="Q205" i="4"/>
  <c r="Q204" i="4" s="1"/>
  <c r="Q199" i="4"/>
  <c r="Q198" i="4" s="1"/>
  <c r="Q195" i="4"/>
  <c r="Q189" i="4" s="1"/>
  <c r="Q417" i="4" s="1"/>
  <c r="Q194" i="4"/>
  <c r="Q188" i="4" s="1"/>
  <c r="Q178" i="4"/>
  <c r="Q177" i="4"/>
  <c r="Q118" i="4"/>
  <c r="Q117" i="4" s="1"/>
  <c r="Q113" i="4"/>
  <c r="Q112" i="4" s="1"/>
  <c r="Q111" i="4" s="1"/>
  <c r="Q106" i="4"/>
  <c r="Q105" i="4"/>
  <c r="Q44" i="4"/>
  <c r="Q43" i="4" s="1"/>
  <c r="Q38" i="4"/>
  <c r="Q37" i="4" s="1"/>
  <c r="Q32" i="4"/>
  <c r="Q31" i="4" s="1"/>
  <c r="Q216" i="4" l="1"/>
  <c r="Q265" i="4"/>
  <c r="Q264" i="4" s="1"/>
  <c r="Q27" i="4"/>
  <c r="Q26" i="4" s="1"/>
  <c r="Q25" i="4" s="1"/>
  <c r="Q21" i="4" s="1"/>
  <c r="Q20" i="4" s="1"/>
  <c r="O71" i="4"/>
  <c r="O64" i="4" s="1"/>
  <c r="O58" i="4" s="1"/>
  <c r="Q193" i="4"/>
  <c r="Q192" i="4" s="1"/>
  <c r="Q187" i="4"/>
  <c r="Q186" i="4" s="1"/>
  <c r="Q274" i="4"/>
  <c r="Q273" i="4"/>
  <c r="Q305" i="4"/>
  <c r="Q304" i="4" s="1"/>
  <c r="Q303" i="4" s="1"/>
  <c r="Q314" i="4"/>
  <c r="N194" i="4"/>
  <c r="N167" i="4"/>
  <c r="N172" i="4"/>
  <c r="N171" i="4" s="1"/>
  <c r="N165" i="4" s="1"/>
  <c r="N143" i="4"/>
  <c r="N153" i="4"/>
  <c r="N141" i="4" s="1"/>
  <c r="N154" i="4"/>
  <c r="N147" i="4"/>
  <c r="N148" i="4"/>
  <c r="N119" i="4"/>
  <c r="N166" i="4" l="1"/>
  <c r="N142" i="4"/>
  <c r="Q416" i="4"/>
  <c r="Q51" i="4"/>
  <c r="Q50" i="4" s="1"/>
  <c r="Q49" i="4" s="1"/>
  <c r="Q19" i="4"/>
  <c r="Q313" i="4"/>
  <c r="Q312" i="4" s="1"/>
  <c r="Q410" i="4"/>
  <c r="Q409" i="4" s="1"/>
  <c r="Q408" i="4" s="1"/>
  <c r="M206" i="4"/>
  <c r="P349" i="4"/>
  <c r="P348" i="4" s="1"/>
  <c r="O349" i="4"/>
  <c r="O348" i="4" s="1"/>
  <c r="N349" i="4"/>
  <c r="M349" i="4"/>
  <c r="M348" i="4" s="1"/>
  <c r="L349" i="4"/>
  <c r="L348" i="4" s="1"/>
  <c r="K348" i="4"/>
  <c r="J348" i="4"/>
  <c r="I348" i="4"/>
  <c r="I409" i="4"/>
  <c r="I408" i="4" s="1"/>
  <c r="J409" i="4"/>
  <c r="J408" i="4" s="1"/>
  <c r="K409" i="4"/>
  <c r="K408" i="4" s="1"/>
  <c r="J414" i="4"/>
  <c r="K417" i="4"/>
  <c r="L417" i="4"/>
  <c r="N325" i="4"/>
  <c r="N324" i="4" s="1"/>
  <c r="L324" i="4"/>
  <c r="L325" i="4"/>
  <c r="M324" i="4"/>
  <c r="M325" i="4"/>
  <c r="N386" i="4"/>
  <c r="N391" i="4"/>
  <c r="N390" i="4" s="1"/>
  <c r="M266" i="4" l="1"/>
  <c r="N319" i="4"/>
  <c r="N385" i="4"/>
  <c r="N384" i="4" s="1"/>
  <c r="N318" i="4"/>
  <c r="N348" i="4"/>
  <c r="G348" i="4" s="1"/>
  <c r="G349" i="4"/>
  <c r="Q415" i="4"/>
  <c r="Q414" i="4" s="1"/>
  <c r="N398" i="4"/>
  <c r="N66" i="4"/>
  <c r="N72" i="4"/>
  <c r="N314" i="4" l="1"/>
  <c r="N410" i="4"/>
  <c r="N65" i="4"/>
  <c r="N71" i="4"/>
  <c r="N97" i="4"/>
  <c r="N60" i="4"/>
  <c r="P194" i="4"/>
  <c r="P178" i="4"/>
  <c r="P177" i="4" s="1"/>
  <c r="P199" i="4"/>
  <c r="P198" i="4" s="1"/>
  <c r="P217" i="4"/>
  <c r="O217" i="4"/>
  <c r="N217" i="4"/>
  <c r="N216" i="4" s="1"/>
  <c r="P222" i="4"/>
  <c r="O222" i="4"/>
  <c r="N222" i="4"/>
  <c r="M222" i="4"/>
  <c r="P223" i="4"/>
  <c r="O223" i="4"/>
  <c r="N223" i="4"/>
  <c r="M223" i="4"/>
  <c r="P253" i="4"/>
  <c r="P252" i="4" s="1"/>
  <c r="P205" i="4"/>
  <c r="P204" i="4" s="1"/>
  <c r="P211" i="4"/>
  <c r="P210" i="4" s="1"/>
  <c r="P106" i="4"/>
  <c r="P118" i="4"/>
  <c r="P117" i="4" s="1"/>
  <c r="P44" i="4"/>
  <c r="P43" i="4" s="1"/>
  <c r="O44" i="4"/>
  <c r="O43" i="4" s="1"/>
  <c r="P403" i="4"/>
  <c r="P402" i="4" s="1"/>
  <c r="P314" i="4"/>
  <c r="P410" i="4" s="1"/>
  <c r="P409" i="4" s="1"/>
  <c r="P408" i="4" s="1"/>
  <c r="P297" i="4"/>
  <c r="P292" i="4"/>
  <c r="P291" i="4" s="1"/>
  <c r="P281" i="4"/>
  <c r="P275" i="4" s="1"/>
  <c r="P247" i="4"/>
  <c r="P246" i="4" s="1"/>
  <c r="P195" i="4"/>
  <c r="P189" i="4" s="1"/>
  <c r="P417" i="4" s="1"/>
  <c r="P113" i="4"/>
  <c r="P112" i="4" s="1"/>
  <c r="P111" i="4" s="1"/>
  <c r="P38" i="4"/>
  <c r="P37" i="4" s="1"/>
  <c r="P32" i="4"/>
  <c r="P31" i="4" s="1"/>
  <c r="M194" i="4"/>
  <c r="M73" i="4"/>
  <c r="M318" i="4"/>
  <c r="M319" i="4"/>
  <c r="M33" i="4"/>
  <c r="M119" i="4"/>
  <c r="O397" i="4"/>
  <c r="O281" i="4"/>
  <c r="N281" i="4"/>
  <c r="N275" i="4" s="1"/>
  <c r="M281" i="4"/>
  <c r="M280" i="4" s="1"/>
  <c r="M279" i="4" s="1"/>
  <c r="P216" i="4" l="1"/>
  <c r="P265" i="4"/>
  <c r="P264" i="4" s="1"/>
  <c r="M71" i="4"/>
  <c r="O280" i="4"/>
  <c r="O279" i="4" s="1"/>
  <c r="O396" i="4"/>
  <c r="N409" i="4"/>
  <c r="N96" i="4"/>
  <c r="N98" i="4"/>
  <c r="N59" i="4"/>
  <c r="N64" i="4"/>
  <c r="P280" i="4"/>
  <c r="P279" i="4" s="1"/>
  <c r="P397" i="4"/>
  <c r="P396" i="4" s="1"/>
  <c r="P193" i="4"/>
  <c r="P192" i="4" s="1"/>
  <c r="M66" i="4"/>
  <c r="M65" i="4" s="1"/>
  <c r="M59" i="4" s="1"/>
  <c r="M97" i="4" s="1"/>
  <c r="M96" i="4" s="1"/>
  <c r="M72" i="4"/>
  <c r="N280" i="4"/>
  <c r="N279" i="4" s="1"/>
  <c r="P188" i="4"/>
  <c r="P27" i="4"/>
  <c r="P51" i="4" s="1"/>
  <c r="P50" i="4" s="1"/>
  <c r="P49" i="4" s="1"/>
  <c r="P273" i="4"/>
  <c r="P274" i="4"/>
  <c r="P305" i="4"/>
  <c r="P304" i="4" s="1"/>
  <c r="P303" i="4" s="1"/>
  <c r="P313" i="4"/>
  <c r="P312" i="4" s="1"/>
  <c r="M275" i="4"/>
  <c r="M305" i="4" s="1"/>
  <c r="M304" i="4" s="1"/>
  <c r="M303" i="4" s="1"/>
  <c r="O275" i="4"/>
  <c r="O273" i="4" s="1"/>
  <c r="N305" i="4"/>
  <c r="N304" i="4" s="1"/>
  <c r="N303" i="4" s="1"/>
  <c r="N274" i="4"/>
  <c r="N273" i="4" s="1"/>
  <c r="M217" i="4"/>
  <c r="M216" i="4" s="1"/>
  <c r="O417" i="4"/>
  <c r="N417" i="4"/>
  <c r="M417" i="4"/>
  <c r="O247" i="4"/>
  <c r="O246" i="4" s="1"/>
  <c r="N247" i="4"/>
  <c r="N246" i="4" s="1"/>
  <c r="M247" i="4"/>
  <c r="O195" i="4"/>
  <c r="O189" i="4" s="1"/>
  <c r="N195" i="4"/>
  <c r="N189" i="4" s="1"/>
  <c r="M195" i="4"/>
  <c r="M189" i="4" s="1"/>
  <c r="L213" i="4"/>
  <c r="O179" i="4"/>
  <c r="O178" i="4" s="1"/>
  <c r="O177" i="4" s="1"/>
  <c r="O112" i="4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403" i="4"/>
  <c r="O314" i="4"/>
  <c r="O297" i="4"/>
  <c r="O292" i="4"/>
  <c r="O253" i="4"/>
  <c r="O252" i="4" s="1"/>
  <c r="O211" i="4"/>
  <c r="O210" i="4" s="1"/>
  <c r="O199" i="4"/>
  <c r="O38" i="4"/>
  <c r="O32" i="4"/>
  <c r="L281" i="4"/>
  <c r="L305" i="4" s="1"/>
  <c r="L229" i="4"/>
  <c r="L217" i="4"/>
  <c r="L216" i="4" s="1"/>
  <c r="L143" i="4"/>
  <c r="L125" i="4"/>
  <c r="L154" i="4"/>
  <c r="L118" i="4"/>
  <c r="L117" i="4" s="1"/>
  <c r="G131" i="4"/>
  <c r="L386" i="4"/>
  <c r="G386" i="4" s="1"/>
  <c r="L391" i="4"/>
  <c r="L390" i="4" s="1"/>
  <c r="L384" i="4" s="1"/>
  <c r="L223" i="4"/>
  <c r="L189" i="4"/>
  <c r="L195" i="4"/>
  <c r="L130" i="4"/>
  <c r="L129" i="4" s="1"/>
  <c r="L44" i="4"/>
  <c r="L43" i="4" s="1"/>
  <c r="L222" i="4"/>
  <c r="H297" i="4"/>
  <c r="N297" i="4"/>
  <c r="M298" i="4"/>
  <c r="M297" i="4" s="1"/>
  <c r="L298" i="4"/>
  <c r="L297" i="4" s="1"/>
  <c r="K298" i="4"/>
  <c r="J297" i="4"/>
  <c r="L194" i="4"/>
  <c r="M188" i="4"/>
  <c r="N313" i="4"/>
  <c r="M314" i="4"/>
  <c r="M410" i="4" s="1"/>
  <c r="M409" i="4" s="1"/>
  <c r="M408" i="4" s="1"/>
  <c r="N397" i="4"/>
  <c r="N396" i="4" s="1"/>
  <c r="M397" i="4"/>
  <c r="M396" i="4" s="1"/>
  <c r="L397" i="4"/>
  <c r="L396" i="4" s="1"/>
  <c r="J396" i="4"/>
  <c r="K396" i="4"/>
  <c r="N403" i="4"/>
  <c r="N402" i="4" s="1"/>
  <c r="M403" i="4"/>
  <c r="M402" i="4" s="1"/>
  <c r="L403" i="4"/>
  <c r="L402" i="4" s="1"/>
  <c r="K402" i="4"/>
  <c r="J402" i="4"/>
  <c r="I402" i="4"/>
  <c r="L292" i="4"/>
  <c r="L291" i="4" s="1"/>
  <c r="N205" i="4"/>
  <c r="L319" i="4"/>
  <c r="K106" i="4"/>
  <c r="K105" i="4" s="1"/>
  <c r="K281" i="4"/>
  <c r="K280" i="4" s="1"/>
  <c r="K279" i="4" s="1"/>
  <c r="K275" i="4" s="1"/>
  <c r="K274" i="4" s="1"/>
  <c r="K273" i="4" s="1"/>
  <c r="K194" i="4"/>
  <c r="K188" i="4"/>
  <c r="K234" i="4"/>
  <c r="K217" i="4"/>
  <c r="K172" i="4"/>
  <c r="K142" i="4"/>
  <c r="K118" i="4"/>
  <c r="K65" i="4"/>
  <c r="K64" i="4" s="1"/>
  <c r="K60" i="4" s="1"/>
  <c r="K59" i="4" s="1"/>
  <c r="K58" i="4" s="1"/>
  <c r="K44" i="4"/>
  <c r="U204" i="4"/>
  <c r="U129" i="4"/>
  <c r="U71" i="4"/>
  <c r="U31" i="4"/>
  <c r="J188" i="4"/>
  <c r="J187" i="4" s="1"/>
  <c r="J194" i="4"/>
  <c r="J193" i="4" s="1"/>
  <c r="J192" i="4" s="1"/>
  <c r="I379" i="4"/>
  <c r="G379" i="4" s="1"/>
  <c r="J313" i="4"/>
  <c r="J312" i="4" s="1"/>
  <c r="K304" i="4"/>
  <c r="K303" i="4" s="1"/>
  <c r="J280" i="4"/>
  <c r="J304" i="4"/>
  <c r="J291" i="4"/>
  <c r="K292" i="4"/>
  <c r="M292" i="4"/>
  <c r="M291" i="4" s="1"/>
  <c r="N292" i="4"/>
  <c r="N291" i="4" s="1"/>
  <c r="K313" i="4"/>
  <c r="K312" i="4" s="1"/>
  <c r="K385" i="4"/>
  <c r="K384" i="4" s="1"/>
  <c r="K391" i="4"/>
  <c r="K390" i="4" s="1"/>
  <c r="K324" i="4"/>
  <c r="G324" i="4" s="1"/>
  <c r="K325" i="4"/>
  <c r="G325" i="4" s="1"/>
  <c r="J385" i="4"/>
  <c r="J391" i="4"/>
  <c r="I390" i="4"/>
  <c r="I373" i="4"/>
  <c r="G373" i="4" s="1"/>
  <c r="K186" i="4"/>
  <c r="N199" i="4"/>
  <c r="M199" i="4"/>
  <c r="N253" i="4"/>
  <c r="M253" i="4"/>
  <c r="M252" i="4" s="1"/>
  <c r="L253" i="4"/>
  <c r="L252" i="4" s="1"/>
  <c r="M205" i="4"/>
  <c r="M204" i="4" s="1"/>
  <c r="L199" i="4"/>
  <c r="L198" i="4" s="1"/>
  <c r="K205" i="4"/>
  <c r="K253" i="4"/>
  <c r="K252" i="4" s="1"/>
  <c r="K199" i="4"/>
  <c r="J199" i="4"/>
  <c r="J198" i="4" s="1"/>
  <c r="J253" i="4"/>
  <c r="J247" i="4"/>
  <c r="J205" i="4"/>
  <c r="J204" i="4" s="1"/>
  <c r="N211" i="4"/>
  <c r="M211" i="4"/>
  <c r="M210" i="4" s="1"/>
  <c r="K211" i="4"/>
  <c r="J178" i="4"/>
  <c r="J179" i="4" s="1"/>
  <c r="J118" i="4"/>
  <c r="J119" i="4" s="1"/>
  <c r="J112" i="4"/>
  <c r="J113" i="4" s="1"/>
  <c r="J106" i="4"/>
  <c r="K148" i="4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J44" i="4"/>
  <c r="J45" i="4" s="1"/>
  <c r="J31" i="4"/>
  <c r="J38" i="4"/>
  <c r="J39" i="4" s="1"/>
  <c r="J25" i="4"/>
  <c r="J20" i="4"/>
  <c r="L38" i="4"/>
  <c r="L37" i="4" s="1"/>
  <c r="J33" i="4"/>
  <c r="K43" i="4" l="1"/>
  <c r="G44" i="4"/>
  <c r="J21" i="4"/>
  <c r="G118" i="4"/>
  <c r="K37" i="4"/>
  <c r="G37" i="4" s="1"/>
  <c r="G38" i="4"/>
  <c r="M198" i="4"/>
  <c r="M265" i="4"/>
  <c r="N265" i="4"/>
  <c r="J384" i="4"/>
  <c r="G384" i="4" s="1"/>
  <c r="N107" i="4"/>
  <c r="N179" i="4"/>
  <c r="G281" i="4"/>
  <c r="L318" i="4"/>
  <c r="G318" i="4" s="1"/>
  <c r="G319" i="4"/>
  <c r="M60" i="4"/>
  <c r="M98" i="4" s="1"/>
  <c r="J390" i="4"/>
  <c r="G390" i="4" s="1"/>
  <c r="G391" i="4"/>
  <c r="K210" i="4"/>
  <c r="K193" i="4" s="1"/>
  <c r="K192" i="4" s="1"/>
  <c r="G298" i="4"/>
  <c r="L153" i="4"/>
  <c r="O402" i="4"/>
  <c r="O291" i="4"/>
  <c r="G292" i="4"/>
  <c r="J107" i="4"/>
  <c r="G107" i="4" s="1"/>
  <c r="M246" i="4"/>
  <c r="M313" i="4"/>
  <c r="M312" i="4" s="1"/>
  <c r="O410" i="4"/>
  <c r="O37" i="4"/>
  <c r="O31" i="4"/>
  <c r="N312" i="4"/>
  <c r="N408" i="4"/>
  <c r="N204" i="4"/>
  <c r="N58" i="4"/>
  <c r="K171" i="4"/>
  <c r="O305" i="4"/>
  <c r="O274" i="4"/>
  <c r="M64" i="4"/>
  <c r="M58" i="4" s="1"/>
  <c r="M187" i="4"/>
  <c r="M186" i="4" s="1"/>
  <c r="K147" i="4"/>
  <c r="J246" i="4"/>
  <c r="K141" i="4"/>
  <c r="J303" i="4"/>
  <c r="J279" i="4"/>
  <c r="N252" i="4"/>
  <c r="N198" i="4"/>
  <c r="N210" i="4"/>
  <c r="N117" i="4"/>
  <c r="N43" i="4"/>
  <c r="P187" i="4"/>
  <c r="P26" i="4"/>
  <c r="P25" i="4" s="1"/>
  <c r="P21" i="4" s="1"/>
  <c r="K216" i="4"/>
  <c r="L385" i="4"/>
  <c r="G385" i="4" s="1"/>
  <c r="L228" i="4"/>
  <c r="M274" i="4"/>
  <c r="M273" i="4" s="1"/>
  <c r="M107" i="4"/>
  <c r="M179" i="4" s="1"/>
  <c r="M178" i="4" s="1"/>
  <c r="M177" i="4" s="1"/>
  <c r="G129" i="4"/>
  <c r="L314" i="4"/>
  <c r="L410" i="4" s="1"/>
  <c r="L142" i="4"/>
  <c r="L141" i="4" s="1"/>
  <c r="I378" i="4"/>
  <c r="N188" i="4"/>
  <c r="N193" i="4"/>
  <c r="M193" i="4"/>
  <c r="M192" i="4" s="1"/>
  <c r="G130" i="4"/>
  <c r="N106" i="4"/>
  <c r="N112" i="4"/>
  <c r="O198" i="4"/>
  <c r="O205" i="4"/>
  <c r="O204" i="4" s="1"/>
  <c r="O313" i="4"/>
  <c r="O312" i="4" s="1"/>
  <c r="L27" i="4"/>
  <c r="L51" i="4" s="1"/>
  <c r="L50" i="4" s="1"/>
  <c r="L49" i="4" s="1"/>
  <c r="L113" i="4"/>
  <c r="L179" i="4" s="1"/>
  <c r="L178" i="4" s="1"/>
  <c r="L177" i="4" s="1"/>
  <c r="L124" i="4"/>
  <c r="G124" i="4" s="1"/>
  <c r="L211" i="4"/>
  <c r="L210" i="4" s="1"/>
  <c r="L280" i="4"/>
  <c r="K297" i="4"/>
  <c r="G297" i="4" s="1"/>
  <c r="L286" i="4"/>
  <c r="G286" i="4" s="1"/>
  <c r="L188" i="4"/>
  <c r="L187" i="4" s="1"/>
  <c r="L186" i="4" s="1"/>
  <c r="L205" i="4"/>
  <c r="L204" i="4" s="1"/>
  <c r="L304" i="4"/>
  <c r="L303" i="4" s="1"/>
  <c r="K117" i="4"/>
  <c r="G117" i="4" s="1"/>
  <c r="J186" i="4"/>
  <c r="K27" i="4"/>
  <c r="J275" i="4"/>
  <c r="K204" i="4"/>
  <c r="J26" i="4"/>
  <c r="J49" i="4"/>
  <c r="M31" i="4"/>
  <c r="M27" i="4" s="1"/>
  <c r="J252" i="4"/>
  <c r="K198" i="4"/>
  <c r="I372" i="4"/>
  <c r="G372" i="4" s="1"/>
  <c r="K291" i="4"/>
  <c r="K26" i="4" l="1"/>
  <c r="G43" i="4"/>
  <c r="O265" i="4"/>
  <c r="O264" i="4" s="1"/>
  <c r="O193" i="4"/>
  <c r="I362" i="4"/>
  <c r="G378" i="4"/>
  <c r="K167" i="4"/>
  <c r="G291" i="4"/>
  <c r="O27" i="4"/>
  <c r="O51" i="4" s="1"/>
  <c r="O50" i="4" s="1"/>
  <c r="O49" i="4" s="1"/>
  <c r="O304" i="4"/>
  <c r="O303" i="4" s="1"/>
  <c r="G303" i="4" s="1"/>
  <c r="G305" i="4"/>
  <c r="L279" i="4"/>
  <c r="G280" i="4"/>
  <c r="O409" i="4"/>
  <c r="G410" i="4"/>
  <c r="L409" i="4"/>
  <c r="P20" i="4"/>
  <c r="P416" i="4"/>
  <c r="N192" i="4"/>
  <c r="N105" i="4"/>
  <c r="N111" i="4"/>
  <c r="N178" i="4"/>
  <c r="N27" i="4"/>
  <c r="G27" i="4" s="1"/>
  <c r="P186" i="4"/>
  <c r="M106" i="4"/>
  <c r="M105" i="4" s="1"/>
  <c r="M51" i="4"/>
  <c r="M50" i="4" s="1"/>
  <c r="M49" i="4" s="1"/>
  <c r="M26" i="4"/>
  <c r="M25" i="4" s="1"/>
  <c r="L313" i="4"/>
  <c r="L312" i="4" s="1"/>
  <c r="N187" i="4"/>
  <c r="O188" i="4"/>
  <c r="L26" i="4"/>
  <c r="L25" i="4" s="1"/>
  <c r="L19" i="4" s="1"/>
  <c r="L20" i="4" s="1"/>
  <c r="L123" i="4"/>
  <c r="G123" i="4" s="1"/>
  <c r="L107" i="4"/>
  <c r="L112" i="4"/>
  <c r="L111" i="4" s="1"/>
  <c r="L193" i="4"/>
  <c r="L192" i="4" s="1"/>
  <c r="L285" i="4"/>
  <c r="G285" i="4" s="1"/>
  <c r="K113" i="4"/>
  <c r="G113" i="4" s="1"/>
  <c r="J27" i="4"/>
  <c r="J50" i="4"/>
  <c r="J274" i="4"/>
  <c r="K25" i="4" l="1"/>
  <c r="K166" i="4"/>
  <c r="O26" i="4"/>
  <c r="O25" i="4" s="1"/>
  <c r="O21" i="4" s="1"/>
  <c r="O20" i="4" s="1"/>
  <c r="O415" i="4" s="1"/>
  <c r="G304" i="4"/>
  <c r="G362" i="4"/>
  <c r="I361" i="4"/>
  <c r="L275" i="4"/>
  <c r="G279" i="4"/>
  <c r="O408" i="4"/>
  <c r="G409" i="4"/>
  <c r="N186" i="4"/>
  <c r="N51" i="4"/>
  <c r="L21" i="4"/>
  <c r="I314" i="4"/>
  <c r="G314" i="4" s="1"/>
  <c r="L408" i="4"/>
  <c r="P19" i="4"/>
  <c r="P415" i="4"/>
  <c r="P414" i="4" s="1"/>
  <c r="N177" i="4"/>
  <c r="N26" i="4"/>
  <c r="G26" i="4" s="1"/>
  <c r="K165" i="4"/>
  <c r="M21" i="4"/>
  <c r="M416" i="4" s="1"/>
  <c r="K112" i="4"/>
  <c r="G112" i="4" s="1"/>
  <c r="L106" i="4"/>
  <c r="G106" i="4" s="1"/>
  <c r="O192" i="4"/>
  <c r="O187" i="4"/>
  <c r="J273" i="4"/>
  <c r="J51" i="4"/>
  <c r="K49" i="4" l="1"/>
  <c r="K21" i="4"/>
  <c r="L416" i="4"/>
  <c r="O416" i="4"/>
  <c r="I360" i="4"/>
  <c r="G360" i="4" s="1"/>
  <c r="G361" i="4"/>
  <c r="L105" i="4"/>
  <c r="G105" i="4" s="1"/>
  <c r="N50" i="4"/>
  <c r="L274" i="4"/>
  <c r="G275" i="4"/>
  <c r="G408" i="4"/>
  <c r="N25" i="4"/>
  <c r="G25" i="4" s="1"/>
  <c r="K179" i="4"/>
  <c r="G179" i="4" s="1"/>
  <c r="I313" i="4"/>
  <c r="G313" i="4" s="1"/>
  <c r="L415" i="4"/>
  <c r="L414" i="4" s="1"/>
  <c r="O19" i="4"/>
  <c r="O414" i="4"/>
  <c r="M20" i="4"/>
  <c r="K111" i="4"/>
  <c r="G111" i="4" s="1"/>
  <c r="O186" i="4"/>
  <c r="I312" i="4"/>
  <c r="G312" i="4" s="1"/>
  <c r="K50" i="4" l="1"/>
  <c r="K416" i="4"/>
  <c r="G21" i="4"/>
  <c r="K20" i="4"/>
  <c r="N49" i="4"/>
  <c r="G49" i="4" s="1"/>
  <c r="L273" i="4"/>
  <c r="G273" i="4" s="1"/>
  <c r="G274" i="4"/>
  <c r="K178" i="4"/>
  <c r="G178" i="4" s="1"/>
  <c r="N21" i="4"/>
  <c r="M19" i="4"/>
  <c r="M415" i="4"/>
  <c r="K415" i="4" l="1"/>
  <c r="K414" i="4" s="1"/>
  <c r="K19" i="4"/>
  <c r="K51" i="4"/>
  <c r="G51" i="4" s="1"/>
  <c r="G50" i="4"/>
  <c r="K177" i="4"/>
  <c r="G177" i="4" s="1"/>
  <c r="N416" i="4"/>
  <c r="N20" i="4"/>
  <c r="G20" i="4" s="1"/>
  <c r="M414" i="4"/>
  <c r="P105" i="4"/>
  <c r="O216" i="4"/>
  <c r="N415" i="4" l="1"/>
  <c r="N19" i="4"/>
  <c r="G19" i="4" s="1"/>
  <c r="N414" i="4" l="1"/>
</calcChain>
</file>

<file path=xl/sharedStrings.xml><?xml version="1.0" encoding="utf-8"?>
<sst xmlns="http://schemas.openxmlformats.org/spreadsheetml/2006/main" count="622" uniqueCount="172">
  <si>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</si>
  <si>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</si>
  <si>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</si>
  <si>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</si>
  <si>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</si>
  <si>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</si>
  <si>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</si>
  <si>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</si>
  <si>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</si>
  <si>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</si>
  <si>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</si>
  <si>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</si>
  <si>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</si>
  <si>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</si>
  <si>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</si>
  <si>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</si>
  <si>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</si>
  <si>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</si>
  <si>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</si>
  <si>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</si>
  <si>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</si>
  <si>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</si>
  <si>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</si>
  <si>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</si>
  <si>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</si>
  <si>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</si>
  <si>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</si>
  <si>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</si>
  <si>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</si>
  <si>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</si>
  <si>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</si>
  <si>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</si>
  <si>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</si>
  <si>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</si>
  <si>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</si>
  <si>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</si>
  <si>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</si>
  <si>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</si>
  <si>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</si>
  <si>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</si>
  <si>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</si>
  <si>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</si>
  <si>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</si>
  <si>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</si>
  <si>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</si>
  <si>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</si>
  <si>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</si>
  <si>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</si>
  <si>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</si>
  <si>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</si>
  <si>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</si>
  <si>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</si>
  <si>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</si>
  <si>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</si>
  <si>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</si>
  <si>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</si>
  <si>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</si>
  <si>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</si>
  <si>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</si>
  <si>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</si>
  <si>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</si>
  <si>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</si>
  <si>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</si>
  <si>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</si>
  <si>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</si>
  <si>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</si>
  <si>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</si>
  <si>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</si>
  <si>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</si>
  <si>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</si>
  <si>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</si>
  <si>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</si>
  <si>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</si>
  <si>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</si>
  <si>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</si>
  <si>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</si>
  <si>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</si>
  <si>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</si>
  <si>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</si>
  <si>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</si>
  <si>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</si>
  <si>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</si>
  <si>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</si>
  <si>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</si>
  <si>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</si>
  <si>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</si>
  <si>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</si>
  <si>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</si>
  <si>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</si>
  <si>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</si>
  <si>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</si>
  <si>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</si>
  <si>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</si>
  <si>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</si>
  <si>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</si>
  <si>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</si>
  <si>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</si>
  <si>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</si>
  <si>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</si>
  <si>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</si>
  <si>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</si>
  <si>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</si>
  <si>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</si>
  <si>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</si>
  <si>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</si>
  <si>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</si>
  <si>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</si>
  <si>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</si>
  <si>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</si>
  <si>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</si>
  <si>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</si>
  <si>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</si>
  <si>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</si>
  <si>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</si>
  <si>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</si>
  <si>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</si>
  <si>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</si>
  <si>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</si>
  <si>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</si>
  <si>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</si>
  <si>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</si>
  <si>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</si>
  <si>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</si>
  <si>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</si>
  <si>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</si>
  <si>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</si>
  <si>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</si>
  <si>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</si>
  <si>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</si>
  <si>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</si>
  <si>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</si>
  <si>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</si>
  <si>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</si>
  <si>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</si>
  <si>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</si>
  <si>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</si>
  <si>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</si>
  <si>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</si>
  <si>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</si>
  <si>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</si>
  <si>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</si>
  <si>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</si>
  <si>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</si>
  <si>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</si>
  <si>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</si>
  <si>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</si>
  <si>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</si>
  <si>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</si>
  <si>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</si>
  <si>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</si>
  <si>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</si>
  <si>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</si>
  <si>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</si>
  <si>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</si>
  <si>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</si>
  <si>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</si>
  <si>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</si>
  <si>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Мероприятие 3 -  Антитеррористическая защищенность объектов культуры поселения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</si>
  <si>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</si>
  <si>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</si>
  <si>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</si>
  <si>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</si>
  <si>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2014-2024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</si>
  <si>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2014-2024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</si>
  <si>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2015-2024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</si>
  <si>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2015-2024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</si>
  <si>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2014-2024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</si>
  <si>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2014-2024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</si>
  <si>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2014-2024 годы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</si>
  <si>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</si>
  <si>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</si>
  <si>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поселения от 30.12.2021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</si>
</sst>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22"/>
  <sheetViews>
    <sheetView tabSelected="1" topLeftCell="A393" zoomScale="75" zoomScaleNormal="75" workbookViewId="0">
      <selection activeCell="H417" sqref="H417:R417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8" width="11.5703125" style="36" customWidth="1"/>
    <col min="19" max="20" width="9.140625" style="4"/>
    <col min="21" max="21" width="9.28515625" style="4" bestFit="1" customWidth="1"/>
    <col min="22" max="24" width="9.42578125" style="4" bestFit="1" customWidth="1"/>
    <col min="25" max="26" width="9.28515625" style="4" bestFit="1" customWidth="1"/>
    <col min="27" max="28" width="9.28515625" style="36" bestFit="1" customWidth="1"/>
    <col min="29" max="32" width="9.28515625" style="4" bestFit="1" customWidth="1"/>
    <col min="33" max="16384" width="9.140625" style="4"/>
  </cols>
  <sheetData>
    <row r="1" spans="1:32" s="22" customFormat="1" ht="18.75" x14ac:dyDescent="0.3">
      <c r="J1" s="23"/>
      <c r="K1" s="35"/>
      <c r="L1" s="47"/>
      <c r="N1" s="35"/>
      <c r="O1" s="35"/>
      <c r="P1" s="35"/>
      <c r="Q1" s="35"/>
      <c r="R1" s="35"/>
      <c r="X1" s="1" t="s">
        <v>140</v>
      </c>
      <c r="Y1" s="1"/>
      <c r="Z1" s="1"/>
      <c r="AA1" s="62"/>
      <c r="AB1" s="62"/>
      <c r="AC1" s="1"/>
      <c r="AD1" s="1"/>
      <c r="AE1" s="1"/>
      <c r="AF1" s="1"/>
    </row>
    <row r="2" spans="1:32" s="22" customFormat="1" ht="18.75" x14ac:dyDescent="0.3">
      <c r="J2" s="23"/>
      <c r="K2" s="35"/>
      <c r="L2" s="47"/>
      <c r="N2" s="35"/>
      <c r="O2" s="35"/>
      <c r="P2" s="35"/>
      <c r="Q2" s="35"/>
      <c r="R2" s="35"/>
      <c r="X2" s="1" t="s">
        <v>141</v>
      </c>
      <c r="Y2" s="1"/>
      <c r="Z2" s="1"/>
      <c r="AA2" s="62"/>
      <c r="AB2" s="62"/>
      <c r="AC2" s="1"/>
      <c r="AD2" s="1"/>
      <c r="AE2" s="1"/>
      <c r="AF2" s="1"/>
    </row>
    <row r="3" spans="1:32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X3" s="1" t="s">
        <v>171</v>
      </c>
      <c r="Y3" s="1"/>
      <c r="Z3" s="1"/>
      <c r="AA3" s="62"/>
      <c r="AB3" s="62"/>
      <c r="AC3" s="1"/>
      <c r="AD3" s="1"/>
      <c r="AE3" s="1"/>
      <c r="AF3" s="1"/>
    </row>
    <row r="4" spans="1:32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AA4" s="35"/>
      <c r="AB4" s="35"/>
    </row>
    <row r="5" spans="1:32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AA5" s="35"/>
      <c r="AB5" s="35"/>
    </row>
    <row r="6" spans="1:32" s="22" customFormat="1" ht="18.75" customHeight="1" x14ac:dyDescent="0.3">
      <c r="D6" s="167" t="s">
        <v>142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AA6" s="35"/>
      <c r="AB6" s="35"/>
    </row>
    <row r="7" spans="1:32" s="22" customFormat="1" ht="21.75" customHeight="1" x14ac:dyDescent="0.3">
      <c r="D7" s="167" t="s">
        <v>143</v>
      </c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AA7" s="35"/>
      <c r="AB7" s="35"/>
    </row>
    <row r="8" spans="1:32" s="22" customFormat="1" ht="37.5" customHeight="1" x14ac:dyDescent="0.3">
      <c r="D8" s="169" t="s">
        <v>144</v>
      </c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AA8" s="35"/>
      <c r="AB8" s="35"/>
    </row>
    <row r="9" spans="1:32" ht="12.75" customHeight="1" x14ac:dyDescent="0.2"/>
    <row r="10" spans="1:32" ht="12.75" customHeight="1" thickBot="1" x14ac:dyDescent="0.25"/>
    <row r="11" spans="1:32" ht="15.75" thickBot="1" x14ac:dyDescent="0.3">
      <c r="A11" s="2" t="s">
        <v>74</v>
      </c>
      <c r="B11" s="3" t="s">
        <v>76</v>
      </c>
      <c r="C11" s="142" t="s">
        <v>78</v>
      </c>
      <c r="D11" s="143"/>
      <c r="E11" s="93" t="s">
        <v>79</v>
      </c>
      <c r="F11" s="150" t="s">
        <v>80</v>
      </c>
      <c r="G11" s="151"/>
      <c r="H11" s="151"/>
      <c r="I11" s="151"/>
      <c r="J11" s="151"/>
      <c r="K11" s="152"/>
      <c r="L11" s="152"/>
      <c r="M11" s="152"/>
      <c r="N11" s="152"/>
      <c r="O11" s="153"/>
      <c r="P11" s="153"/>
      <c r="Q11" s="153"/>
      <c r="R11" s="154"/>
      <c r="S11" s="83" t="s">
        <v>81</v>
      </c>
      <c r="T11" s="84"/>
      <c r="U11" s="84"/>
      <c r="V11" s="84"/>
      <c r="W11" s="84"/>
      <c r="X11" s="84"/>
      <c r="Y11" s="84"/>
      <c r="Z11" s="84"/>
      <c r="AA11" s="84"/>
      <c r="AB11" s="85"/>
      <c r="AC11" s="85"/>
      <c r="AD11" s="85"/>
      <c r="AE11" s="85"/>
      <c r="AF11" s="86"/>
    </row>
    <row r="12" spans="1:32" ht="37.5" thickBot="1" x14ac:dyDescent="0.3">
      <c r="A12" s="5" t="s">
        <v>75</v>
      </c>
      <c r="B12" s="6" t="s">
        <v>77</v>
      </c>
      <c r="C12" s="144"/>
      <c r="D12" s="145"/>
      <c r="E12" s="94"/>
      <c r="F12" s="155"/>
      <c r="G12" s="156"/>
      <c r="H12" s="156"/>
      <c r="I12" s="156"/>
      <c r="J12" s="156"/>
      <c r="K12" s="157"/>
      <c r="L12" s="157"/>
      <c r="M12" s="157"/>
      <c r="N12" s="157"/>
      <c r="O12" s="158"/>
      <c r="P12" s="158"/>
      <c r="Q12" s="158"/>
      <c r="R12" s="159"/>
      <c r="S12" s="134" t="s">
        <v>76</v>
      </c>
      <c r="T12" s="134" t="s">
        <v>82</v>
      </c>
      <c r="U12" s="83" t="s">
        <v>83</v>
      </c>
      <c r="V12" s="84"/>
      <c r="W12" s="84"/>
      <c r="X12" s="84"/>
      <c r="Y12" s="84"/>
      <c r="Z12" s="84"/>
      <c r="AA12" s="84"/>
      <c r="AB12" s="85"/>
      <c r="AC12" s="85"/>
      <c r="AD12" s="85"/>
      <c r="AE12" s="85"/>
      <c r="AF12" s="86"/>
    </row>
    <row r="13" spans="1:32" ht="31.5" customHeight="1" thickBot="1" x14ac:dyDescent="0.3">
      <c r="A13" s="7"/>
      <c r="B13" s="8"/>
      <c r="C13" s="6" t="s">
        <v>84</v>
      </c>
      <c r="D13" s="3" t="s">
        <v>86</v>
      </c>
      <c r="E13" s="94"/>
      <c r="F13" s="6"/>
      <c r="G13" s="134" t="s">
        <v>89</v>
      </c>
      <c r="H13" s="83" t="s">
        <v>90</v>
      </c>
      <c r="I13" s="84"/>
      <c r="J13" s="84"/>
      <c r="K13" s="160"/>
      <c r="L13" s="160"/>
      <c r="M13" s="160"/>
      <c r="N13" s="160"/>
      <c r="O13" s="161"/>
      <c r="P13" s="161"/>
      <c r="Q13" s="161"/>
      <c r="R13" s="162"/>
      <c r="S13" s="134"/>
      <c r="T13" s="134"/>
      <c r="U13" s="134" t="s">
        <v>89</v>
      </c>
      <c r="V13" s="83" t="s">
        <v>90</v>
      </c>
      <c r="W13" s="84"/>
      <c r="X13" s="84"/>
      <c r="Y13" s="84"/>
      <c r="Z13" s="84"/>
      <c r="AA13" s="84"/>
      <c r="AB13" s="85"/>
      <c r="AC13" s="85"/>
      <c r="AD13" s="85"/>
      <c r="AE13" s="85"/>
      <c r="AF13" s="86"/>
    </row>
    <row r="14" spans="1:32" ht="36.75" thickBot="1" x14ac:dyDescent="0.25">
      <c r="A14" s="9"/>
      <c r="B14" s="10"/>
      <c r="C14" s="11" t="s">
        <v>85</v>
      </c>
      <c r="D14" s="11" t="s">
        <v>87</v>
      </c>
      <c r="E14" s="95"/>
      <c r="F14" s="11" t="s">
        <v>88</v>
      </c>
      <c r="G14" s="135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135"/>
      <c r="T14" s="135"/>
      <c r="U14" s="135"/>
      <c r="V14" s="11">
        <v>2014</v>
      </c>
      <c r="W14" s="12">
        <v>2015</v>
      </c>
      <c r="X14" s="12">
        <v>2016</v>
      </c>
      <c r="Y14" s="12">
        <v>2017</v>
      </c>
      <c r="Z14" s="12">
        <v>2018</v>
      </c>
      <c r="AA14" s="37">
        <v>2019</v>
      </c>
      <c r="AB14" s="37">
        <v>2020</v>
      </c>
      <c r="AC14" s="12">
        <v>2021</v>
      </c>
      <c r="AD14" s="12">
        <v>2022</v>
      </c>
      <c r="AE14" s="12">
        <v>2023</v>
      </c>
      <c r="AF14" s="12">
        <v>2024</v>
      </c>
    </row>
    <row r="15" spans="1:32" s="21" customFormat="1" ht="31.5" customHeight="1" thickBot="1" x14ac:dyDescent="0.3">
      <c r="A15" s="87" t="s">
        <v>0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5"/>
      <c r="AC15" s="85"/>
      <c r="AD15" s="85"/>
      <c r="AE15" s="85"/>
      <c r="AF15" s="86"/>
    </row>
    <row r="16" spans="1:32" s="21" customFormat="1" ht="31.5" customHeight="1" thickBot="1" x14ac:dyDescent="0.3">
      <c r="A16" s="89" t="s">
        <v>1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85"/>
      <c r="AC16" s="85"/>
      <c r="AD16" s="85"/>
      <c r="AE16" s="85"/>
      <c r="AF16" s="86"/>
    </row>
    <row r="17" spans="1:32" s="21" customFormat="1" ht="15.75" thickBot="1" x14ac:dyDescent="0.3">
      <c r="A17" s="89" t="s">
        <v>166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85"/>
      <c r="AC17" s="85"/>
      <c r="AD17" s="85"/>
      <c r="AE17" s="85"/>
      <c r="AF17" s="86"/>
    </row>
    <row r="18" spans="1:32" s="21" customFormat="1" ht="31.5" customHeight="1" thickBot="1" x14ac:dyDescent="0.3">
      <c r="A18" s="89" t="s">
        <v>2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85"/>
      <c r="AC18" s="85"/>
      <c r="AD18" s="85"/>
      <c r="AE18" s="85"/>
      <c r="AF18" s="86"/>
    </row>
    <row r="19" spans="1:32" ht="12.75" thickBot="1" x14ac:dyDescent="0.25">
      <c r="A19" s="93">
        <v>1</v>
      </c>
      <c r="B19" s="80" t="s">
        <v>3</v>
      </c>
      <c r="C19" s="80">
        <v>2014</v>
      </c>
      <c r="D19" s="80">
        <v>2024</v>
      </c>
      <c r="E19" s="80"/>
      <c r="F19" s="17" t="s">
        <v>4</v>
      </c>
      <c r="G19" s="24">
        <f>H19+I19+J19+K19+L19+M19+N19+O19+P19+Q19+R19</f>
        <v>16944167.609999999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R20" si="1">P20</f>
        <v>1264570</v>
      </c>
      <c r="Q19" s="38">
        <f t="shared" si="1"/>
        <v>1295780</v>
      </c>
      <c r="R19" s="38">
        <f t="shared" si="1"/>
        <v>1354770</v>
      </c>
      <c r="S19" s="93"/>
      <c r="T19" s="93"/>
      <c r="U19" s="93"/>
      <c r="V19" s="93"/>
      <c r="W19" s="93"/>
      <c r="X19" s="93"/>
      <c r="Y19" s="93"/>
      <c r="Z19" s="93"/>
      <c r="AA19" s="126"/>
      <c r="AB19" s="126"/>
      <c r="AC19" s="93"/>
      <c r="AD19" s="93"/>
      <c r="AE19" s="93"/>
      <c r="AF19" s="93"/>
    </row>
    <row r="20" spans="1:32" ht="36.75" thickBot="1" x14ac:dyDescent="0.25">
      <c r="A20" s="94"/>
      <c r="B20" s="81"/>
      <c r="C20" s="81"/>
      <c r="D20" s="81"/>
      <c r="E20" s="81"/>
      <c r="F20" s="13" t="s">
        <v>5</v>
      </c>
      <c r="G20" s="27">
        <f>H20+I20+J20+K20+L20+M20+N20+O20+P20+Q20+R20</f>
        <v>16944167.609999999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 t="shared" si="1"/>
        <v>1264570</v>
      </c>
      <c r="Q20" s="39">
        <f t="shared" si="1"/>
        <v>1295780</v>
      </c>
      <c r="R20" s="39">
        <f t="shared" si="1"/>
        <v>1354770</v>
      </c>
      <c r="S20" s="94"/>
      <c r="T20" s="94"/>
      <c r="U20" s="94"/>
      <c r="V20" s="94"/>
      <c r="W20" s="94"/>
      <c r="X20" s="94"/>
      <c r="Y20" s="94"/>
      <c r="Z20" s="94"/>
      <c r="AA20" s="127"/>
      <c r="AB20" s="127"/>
      <c r="AC20" s="94"/>
      <c r="AD20" s="94"/>
      <c r="AE20" s="94"/>
      <c r="AF20" s="94"/>
    </row>
    <row r="21" spans="1:32" ht="48.75" thickBot="1" x14ac:dyDescent="0.25">
      <c r="A21" s="94"/>
      <c r="B21" s="81"/>
      <c r="C21" s="81"/>
      <c r="D21" s="81"/>
      <c r="E21" s="81"/>
      <c r="F21" s="13" t="s">
        <v>6</v>
      </c>
      <c r="G21" s="27">
        <f>H21+I21+J21+K21+L21+M21+N21+O21+P21+Q21+R21</f>
        <v>15339988.360000001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 t="shared" si="3"/>
        <v>1264570</v>
      </c>
      <c r="Q21" s="39">
        <f t="shared" si="3"/>
        <v>1295780</v>
      </c>
      <c r="R21" s="39">
        <f t="shared" si="3"/>
        <v>1354770</v>
      </c>
      <c r="S21" s="94"/>
      <c r="T21" s="94"/>
      <c r="U21" s="94"/>
      <c r="V21" s="94"/>
      <c r="W21" s="94"/>
      <c r="X21" s="94"/>
      <c r="Y21" s="94"/>
      <c r="Z21" s="94"/>
      <c r="AA21" s="127"/>
      <c r="AB21" s="127"/>
      <c r="AC21" s="94"/>
      <c r="AD21" s="94"/>
      <c r="AE21" s="94"/>
      <c r="AF21" s="94"/>
    </row>
    <row r="22" spans="1:32" ht="48.75" thickBot="1" x14ac:dyDescent="0.25">
      <c r="A22" s="94"/>
      <c r="B22" s="81"/>
      <c r="C22" s="81"/>
      <c r="D22" s="81"/>
      <c r="E22" s="81"/>
      <c r="F22" s="13" t="s">
        <v>7</v>
      </c>
      <c r="G22" s="27">
        <f>H22+I22+J22+K22+L22+M22+N22+O22+P22+Q22+R22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94"/>
      <c r="T22" s="94"/>
      <c r="U22" s="94"/>
      <c r="V22" s="94"/>
      <c r="W22" s="94"/>
      <c r="X22" s="94"/>
      <c r="Y22" s="94"/>
      <c r="Z22" s="94"/>
      <c r="AA22" s="127"/>
      <c r="AB22" s="127"/>
      <c r="AC22" s="94"/>
      <c r="AD22" s="94"/>
      <c r="AE22" s="94"/>
      <c r="AF22" s="94"/>
    </row>
    <row r="23" spans="1:32" ht="48.75" thickBot="1" x14ac:dyDescent="0.25">
      <c r="A23" s="94"/>
      <c r="B23" s="81"/>
      <c r="C23" s="81"/>
      <c r="D23" s="81"/>
      <c r="E23" s="81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94"/>
      <c r="T23" s="94"/>
      <c r="U23" s="94"/>
      <c r="V23" s="94"/>
      <c r="W23" s="94"/>
      <c r="X23" s="94"/>
      <c r="Y23" s="94"/>
      <c r="Z23" s="94"/>
      <c r="AA23" s="127"/>
      <c r="AB23" s="127"/>
      <c r="AC23" s="94"/>
      <c r="AD23" s="94"/>
      <c r="AE23" s="94"/>
      <c r="AF23" s="94"/>
    </row>
    <row r="24" spans="1:32" ht="24.75" thickBot="1" x14ac:dyDescent="0.25">
      <c r="A24" s="95"/>
      <c r="B24" s="82"/>
      <c r="C24" s="82"/>
      <c r="D24" s="82"/>
      <c r="E24" s="82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95"/>
      <c r="T24" s="95"/>
      <c r="U24" s="95"/>
      <c r="V24" s="95"/>
      <c r="W24" s="95"/>
      <c r="X24" s="95"/>
      <c r="Y24" s="95"/>
      <c r="Z24" s="95"/>
      <c r="AA24" s="128"/>
      <c r="AB24" s="128"/>
      <c r="AC24" s="95"/>
      <c r="AD24" s="95"/>
      <c r="AE24" s="95"/>
      <c r="AF24" s="95"/>
    </row>
    <row r="25" spans="1:32" ht="12.75" thickBot="1" x14ac:dyDescent="0.25">
      <c r="A25" s="119" t="s">
        <v>91</v>
      </c>
      <c r="B25" s="80" t="s">
        <v>10</v>
      </c>
      <c r="C25" s="80">
        <v>2014</v>
      </c>
      <c r="D25" s="80">
        <v>2024</v>
      </c>
      <c r="E25" s="93"/>
      <c r="F25" s="18" t="s">
        <v>4</v>
      </c>
      <c r="G25" s="26">
        <f>H25+I25+J25+K25+L25+M25+N25+O25+P25+Q25+R25</f>
        <v>16944167.609999999</v>
      </c>
      <c r="H25" s="31">
        <v>3935117.39</v>
      </c>
      <c r="I25" s="31">
        <v>0</v>
      </c>
      <c r="J25" s="32">
        <f>J19</f>
        <v>1512508.92</v>
      </c>
      <c r="K25" s="41">
        <f t="shared" ref="K25:R26" si="4">K26</f>
        <v>1570031.42</v>
      </c>
      <c r="L25" s="52">
        <f t="shared" si="4"/>
        <v>474036.3</v>
      </c>
      <c r="M25" s="31">
        <f t="shared" si="4"/>
        <v>1553962.35</v>
      </c>
      <c r="N25" s="41">
        <f t="shared" si="4"/>
        <v>1066374.55</v>
      </c>
      <c r="O25" s="41">
        <f t="shared" si="4"/>
        <v>2917016.68</v>
      </c>
      <c r="P25" s="41">
        <f>P26</f>
        <v>1264570</v>
      </c>
      <c r="Q25" s="41">
        <f>Q26</f>
        <v>1295780</v>
      </c>
      <c r="R25" s="41">
        <f>R26</f>
        <v>1354770</v>
      </c>
      <c r="S25" s="93"/>
      <c r="T25" s="93"/>
      <c r="U25" s="93"/>
      <c r="V25" s="93"/>
      <c r="W25" s="93"/>
      <c r="X25" s="93"/>
      <c r="Y25" s="93"/>
      <c r="Z25" s="93"/>
      <c r="AA25" s="126"/>
      <c r="AB25" s="126"/>
      <c r="AC25" s="93"/>
      <c r="AD25" s="93"/>
      <c r="AE25" s="93"/>
      <c r="AF25" s="93"/>
    </row>
    <row r="26" spans="1:32" ht="36.75" thickBot="1" x14ac:dyDescent="0.25">
      <c r="A26" s="120"/>
      <c r="B26" s="81"/>
      <c r="C26" s="81"/>
      <c r="D26" s="81"/>
      <c r="E26" s="94"/>
      <c r="F26" s="13" t="s">
        <v>5</v>
      </c>
      <c r="G26" s="27">
        <f>H26+I26+J26+K26+L26+M26+N26+O26+P26+Q26+R26</f>
        <v>16944167.609999999</v>
      </c>
      <c r="H26" s="27">
        <v>3935117.39</v>
      </c>
      <c r="I26" s="27">
        <v>0</v>
      </c>
      <c r="J26" s="28">
        <f>J25</f>
        <v>1512508.92</v>
      </c>
      <c r="K26" s="39">
        <f t="shared" si="4"/>
        <v>1570031.42</v>
      </c>
      <c r="L26" s="50">
        <f t="shared" si="4"/>
        <v>474036.3</v>
      </c>
      <c r="M26" s="27">
        <f t="shared" si="4"/>
        <v>1553962.35</v>
      </c>
      <c r="N26" s="39">
        <f t="shared" si="4"/>
        <v>1066374.55</v>
      </c>
      <c r="O26" s="39">
        <f t="shared" si="4"/>
        <v>2917016.68</v>
      </c>
      <c r="P26" s="39">
        <f t="shared" si="4"/>
        <v>1264570</v>
      </c>
      <c r="Q26" s="39">
        <f t="shared" si="4"/>
        <v>1295780</v>
      </c>
      <c r="R26" s="39">
        <f t="shared" si="4"/>
        <v>1354770</v>
      </c>
      <c r="S26" s="94"/>
      <c r="T26" s="94"/>
      <c r="U26" s="94"/>
      <c r="V26" s="94"/>
      <c r="W26" s="94"/>
      <c r="X26" s="94"/>
      <c r="Y26" s="94"/>
      <c r="Z26" s="94"/>
      <c r="AA26" s="127"/>
      <c r="AB26" s="127"/>
      <c r="AC26" s="94"/>
      <c r="AD26" s="94"/>
      <c r="AE26" s="94"/>
      <c r="AF26" s="94"/>
    </row>
    <row r="27" spans="1:32" ht="48.75" thickBot="1" x14ac:dyDescent="0.25">
      <c r="A27" s="120"/>
      <c r="B27" s="81"/>
      <c r="C27" s="81"/>
      <c r="D27" s="81"/>
      <c r="E27" s="94"/>
      <c r="F27" s="13" t="s">
        <v>6</v>
      </c>
      <c r="G27" s="27">
        <f>H27+I27+J27+K27+L27+M27+N27+O27+P27+Q27+R27</f>
        <v>15339988.360000001</v>
      </c>
      <c r="H27" s="27">
        <v>2330938.14</v>
      </c>
      <c r="I27" s="27">
        <v>0</v>
      </c>
      <c r="J27" s="28">
        <f>J26</f>
        <v>1512508.92</v>
      </c>
      <c r="K27" s="39">
        <f t="shared" ref="K27:P27" si="5">K31+K37+K43</f>
        <v>1570031.42</v>
      </c>
      <c r="L27" s="50">
        <f t="shared" si="5"/>
        <v>474036.3</v>
      </c>
      <c r="M27" s="27">
        <f t="shared" si="5"/>
        <v>1553962.35</v>
      </c>
      <c r="N27" s="39">
        <f t="shared" si="5"/>
        <v>1066374.55</v>
      </c>
      <c r="O27" s="39">
        <f t="shared" si="5"/>
        <v>2917016.68</v>
      </c>
      <c r="P27" s="39">
        <f t="shared" si="5"/>
        <v>1264570</v>
      </c>
      <c r="Q27" s="39">
        <f t="shared" ref="Q27" si="6">Q31+Q37+Q43</f>
        <v>1295780</v>
      </c>
      <c r="R27" s="39">
        <f t="shared" ref="R27" si="7">R31+R37+R43</f>
        <v>1354770</v>
      </c>
      <c r="S27" s="94"/>
      <c r="T27" s="94"/>
      <c r="U27" s="94"/>
      <c r="V27" s="94"/>
      <c r="W27" s="94"/>
      <c r="X27" s="94"/>
      <c r="Y27" s="94"/>
      <c r="Z27" s="94"/>
      <c r="AA27" s="127"/>
      <c r="AB27" s="127"/>
      <c r="AC27" s="94"/>
      <c r="AD27" s="94"/>
      <c r="AE27" s="94"/>
      <c r="AF27" s="94"/>
    </row>
    <row r="28" spans="1:32" ht="48.75" thickBot="1" x14ac:dyDescent="0.25">
      <c r="A28" s="120"/>
      <c r="B28" s="81"/>
      <c r="C28" s="81"/>
      <c r="D28" s="81"/>
      <c r="E28" s="94"/>
      <c r="F28" s="13" t="s">
        <v>7</v>
      </c>
      <c r="G28" s="27">
        <f>H28+I28+J28+K28+L28+M28+N28+O28+P28+Q28+R28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94"/>
      <c r="T28" s="94"/>
      <c r="U28" s="94"/>
      <c r="V28" s="94"/>
      <c r="W28" s="94"/>
      <c r="X28" s="94"/>
      <c r="Y28" s="94"/>
      <c r="Z28" s="94"/>
      <c r="AA28" s="127"/>
      <c r="AB28" s="127"/>
      <c r="AC28" s="94"/>
      <c r="AD28" s="94"/>
      <c r="AE28" s="94"/>
      <c r="AF28" s="94"/>
    </row>
    <row r="29" spans="1:32" ht="48.75" thickBot="1" x14ac:dyDescent="0.25">
      <c r="A29" s="120"/>
      <c r="B29" s="81"/>
      <c r="C29" s="81"/>
      <c r="D29" s="81"/>
      <c r="E29" s="94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94"/>
      <c r="T29" s="94"/>
      <c r="U29" s="94"/>
      <c r="V29" s="94"/>
      <c r="W29" s="94"/>
      <c r="X29" s="94"/>
      <c r="Y29" s="94"/>
      <c r="Z29" s="94"/>
      <c r="AA29" s="127"/>
      <c r="AB29" s="127"/>
      <c r="AC29" s="94"/>
      <c r="AD29" s="94"/>
      <c r="AE29" s="94"/>
      <c r="AF29" s="94"/>
    </row>
    <row r="30" spans="1:32" ht="24.75" thickBot="1" x14ac:dyDescent="0.25">
      <c r="A30" s="121"/>
      <c r="B30" s="82"/>
      <c r="C30" s="82"/>
      <c r="D30" s="82"/>
      <c r="E30" s="95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95"/>
      <c r="T30" s="95"/>
      <c r="U30" s="95"/>
      <c r="V30" s="95"/>
      <c r="W30" s="95"/>
      <c r="X30" s="95"/>
      <c r="Y30" s="95"/>
      <c r="Z30" s="95"/>
      <c r="AA30" s="128"/>
      <c r="AB30" s="128"/>
      <c r="AC30" s="95"/>
      <c r="AD30" s="95"/>
      <c r="AE30" s="95"/>
      <c r="AF30" s="95"/>
    </row>
    <row r="31" spans="1:32" ht="12.75" customHeight="1" thickBot="1" x14ac:dyDescent="0.25">
      <c r="A31" s="119" t="s">
        <v>92</v>
      </c>
      <c r="B31" s="80" t="s">
        <v>11</v>
      </c>
      <c r="C31" s="80">
        <v>2014</v>
      </c>
      <c r="D31" s="80">
        <v>2024</v>
      </c>
      <c r="E31" s="80"/>
      <c r="F31" s="17" t="s">
        <v>4</v>
      </c>
      <c r="G31" s="24">
        <f>H31+I31+J31+K31+L31+M31+N31+O31+P31+Q31+R31</f>
        <v>12094429.92</v>
      </c>
      <c r="H31" s="24">
        <v>3935117.39</v>
      </c>
      <c r="I31" s="24">
        <v>0</v>
      </c>
      <c r="J31" s="33">
        <f t="shared" ref="J31:R31" si="8">J32</f>
        <v>1405308.92</v>
      </c>
      <c r="K31" s="42">
        <f t="shared" si="8"/>
        <v>1458728.92</v>
      </c>
      <c r="L31" s="53">
        <f t="shared" si="8"/>
        <v>0</v>
      </c>
      <c r="M31" s="24">
        <f t="shared" si="8"/>
        <v>529153.96</v>
      </c>
      <c r="N31" s="42">
        <f t="shared" si="8"/>
        <v>710975.13</v>
      </c>
      <c r="O31" s="42">
        <f t="shared" si="8"/>
        <v>2286492</v>
      </c>
      <c r="P31" s="42">
        <f t="shared" si="8"/>
        <v>568653.6</v>
      </c>
      <c r="Q31" s="42">
        <f t="shared" si="8"/>
        <v>600000</v>
      </c>
      <c r="R31" s="42">
        <f t="shared" si="8"/>
        <v>600000</v>
      </c>
      <c r="S31" s="80" t="s">
        <v>12</v>
      </c>
      <c r="T31" s="80" t="s">
        <v>13</v>
      </c>
      <c r="U31" s="80">
        <f>V31+W31+X31+Y31+Z31+AB31+AC31</f>
        <v>15</v>
      </c>
      <c r="V31" s="93">
        <v>10</v>
      </c>
      <c r="W31" s="93">
        <v>0</v>
      </c>
      <c r="X31" s="93">
        <v>2</v>
      </c>
      <c r="Y31" s="93">
        <v>3</v>
      </c>
      <c r="Z31" s="93">
        <v>0</v>
      </c>
      <c r="AA31" s="126">
        <v>0</v>
      </c>
      <c r="AB31" s="126">
        <v>0</v>
      </c>
      <c r="AC31" s="93"/>
      <c r="AD31" s="93"/>
      <c r="AE31" s="93"/>
      <c r="AF31" s="93"/>
    </row>
    <row r="32" spans="1:32" ht="36.75" thickBot="1" x14ac:dyDescent="0.25">
      <c r="A32" s="120"/>
      <c r="B32" s="81"/>
      <c r="C32" s="81"/>
      <c r="D32" s="81"/>
      <c r="E32" s="81"/>
      <c r="F32" s="13" t="s">
        <v>5</v>
      </c>
      <c r="G32" s="27">
        <f>H32+I32+J32+K32+L32+M32+N32+O32+P32+Q32+R32</f>
        <v>12094429.92</v>
      </c>
      <c r="H32" s="27">
        <v>3935117.39</v>
      </c>
      <c r="I32" s="27">
        <v>0</v>
      </c>
      <c r="J32" s="28">
        <v>1405308.92</v>
      </c>
      <c r="K32" s="39">
        <f t="shared" ref="K32:R32" si="9">K33</f>
        <v>1458728.92</v>
      </c>
      <c r="L32" s="50">
        <f t="shared" si="9"/>
        <v>0</v>
      </c>
      <c r="M32" s="27">
        <f t="shared" si="9"/>
        <v>529153.96</v>
      </c>
      <c r="N32" s="39">
        <f t="shared" si="9"/>
        <v>710975.13</v>
      </c>
      <c r="O32" s="39">
        <f t="shared" si="9"/>
        <v>2286492</v>
      </c>
      <c r="P32" s="39">
        <f t="shared" si="9"/>
        <v>568653.6</v>
      </c>
      <c r="Q32" s="39">
        <f t="shared" si="9"/>
        <v>600000</v>
      </c>
      <c r="R32" s="39">
        <f t="shared" si="9"/>
        <v>600000</v>
      </c>
      <c r="S32" s="81"/>
      <c r="T32" s="81"/>
      <c r="U32" s="81"/>
      <c r="V32" s="94"/>
      <c r="W32" s="94"/>
      <c r="X32" s="94"/>
      <c r="Y32" s="94"/>
      <c r="Z32" s="94"/>
      <c r="AA32" s="127"/>
      <c r="AB32" s="127"/>
      <c r="AC32" s="94"/>
      <c r="AD32" s="94"/>
      <c r="AE32" s="94"/>
      <c r="AF32" s="94"/>
    </row>
    <row r="33" spans="1:32" ht="48.75" thickBot="1" x14ac:dyDescent="0.25">
      <c r="A33" s="120"/>
      <c r="B33" s="81"/>
      <c r="C33" s="81"/>
      <c r="D33" s="81"/>
      <c r="E33" s="81"/>
      <c r="F33" s="13" t="s">
        <v>6</v>
      </c>
      <c r="G33" s="27">
        <f>H33+I33+J33+K33+L33+M33+N33+O33+P33+Q33+R33</f>
        <v>10490250.67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v>568653.6</v>
      </c>
      <c r="Q33" s="39">
        <v>600000</v>
      </c>
      <c r="R33" s="39">
        <v>600000</v>
      </c>
      <c r="S33" s="81"/>
      <c r="T33" s="81"/>
      <c r="U33" s="81"/>
      <c r="V33" s="94"/>
      <c r="W33" s="94"/>
      <c r="X33" s="94"/>
      <c r="Y33" s="94"/>
      <c r="Z33" s="94"/>
      <c r="AA33" s="127"/>
      <c r="AB33" s="127"/>
      <c r="AC33" s="94"/>
      <c r="AD33" s="94"/>
      <c r="AE33" s="94"/>
      <c r="AF33" s="94"/>
    </row>
    <row r="34" spans="1:32" ht="48.75" thickBot="1" x14ac:dyDescent="0.25">
      <c r="A34" s="120"/>
      <c r="B34" s="81"/>
      <c r="C34" s="81"/>
      <c r="D34" s="81"/>
      <c r="E34" s="81"/>
      <c r="F34" s="13" t="s">
        <v>7</v>
      </c>
      <c r="G34" s="27">
        <f>H34+I34+J34+K34+L34+M34+N34+O34+P34+Q34+R34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81"/>
      <c r="T34" s="81"/>
      <c r="U34" s="81"/>
      <c r="V34" s="94"/>
      <c r="W34" s="94"/>
      <c r="X34" s="94"/>
      <c r="Y34" s="94"/>
      <c r="Z34" s="94"/>
      <c r="AA34" s="127"/>
      <c r="AB34" s="127"/>
      <c r="AC34" s="94"/>
      <c r="AD34" s="94"/>
      <c r="AE34" s="94"/>
      <c r="AF34" s="94"/>
    </row>
    <row r="35" spans="1:32" ht="48.75" thickBot="1" x14ac:dyDescent="0.25">
      <c r="A35" s="120"/>
      <c r="B35" s="81"/>
      <c r="C35" s="81"/>
      <c r="D35" s="81"/>
      <c r="E35" s="81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81"/>
      <c r="T35" s="81"/>
      <c r="U35" s="81"/>
      <c r="V35" s="94"/>
      <c r="W35" s="94"/>
      <c r="X35" s="94"/>
      <c r="Y35" s="94"/>
      <c r="Z35" s="94"/>
      <c r="AA35" s="127"/>
      <c r="AB35" s="127"/>
      <c r="AC35" s="94"/>
      <c r="AD35" s="94"/>
      <c r="AE35" s="94"/>
      <c r="AF35" s="94"/>
    </row>
    <row r="36" spans="1:32" ht="24.75" thickBot="1" x14ac:dyDescent="0.25">
      <c r="A36" s="121"/>
      <c r="B36" s="82"/>
      <c r="C36" s="82"/>
      <c r="D36" s="82"/>
      <c r="E36" s="82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82"/>
      <c r="T36" s="82"/>
      <c r="U36" s="82"/>
      <c r="V36" s="95"/>
      <c r="W36" s="95"/>
      <c r="X36" s="95"/>
      <c r="Y36" s="95"/>
      <c r="Z36" s="95"/>
      <c r="AA36" s="128"/>
      <c r="AB36" s="128"/>
      <c r="AC36" s="95"/>
      <c r="AD36" s="95"/>
      <c r="AE36" s="95"/>
      <c r="AF36" s="95"/>
    </row>
    <row r="37" spans="1:32" ht="12.75" customHeight="1" thickBot="1" x14ac:dyDescent="0.25">
      <c r="A37" s="119" t="s">
        <v>93</v>
      </c>
      <c r="B37" s="80" t="s">
        <v>94</v>
      </c>
      <c r="C37" s="80">
        <v>2016</v>
      </c>
      <c r="D37" s="80">
        <v>2024</v>
      </c>
      <c r="E37" s="80"/>
      <c r="F37" s="17" t="s">
        <v>4</v>
      </c>
      <c r="G37" s="24">
        <f>H37+I37+J37+K37+L37+M37+N37+O37+P37+Q37+R37</f>
        <v>1640196</v>
      </c>
      <c r="H37" s="24">
        <v>0</v>
      </c>
      <c r="I37" s="24">
        <v>0</v>
      </c>
      <c r="J37" s="33">
        <v>107200</v>
      </c>
      <c r="K37" s="42">
        <f t="shared" ref="K37:R38" si="10">K38</f>
        <v>12800</v>
      </c>
      <c r="L37" s="53">
        <f t="shared" si="10"/>
        <v>345196</v>
      </c>
      <c r="M37" s="24">
        <f t="shared" si="10"/>
        <v>700000</v>
      </c>
      <c r="N37" s="42">
        <f t="shared" si="10"/>
        <v>25000</v>
      </c>
      <c r="O37" s="42">
        <f t="shared" si="10"/>
        <v>150000</v>
      </c>
      <c r="P37" s="42">
        <f t="shared" si="10"/>
        <v>100000</v>
      </c>
      <c r="Q37" s="42">
        <f t="shared" si="10"/>
        <v>100000</v>
      </c>
      <c r="R37" s="42">
        <f t="shared" si="10"/>
        <v>100000</v>
      </c>
      <c r="S37" s="80" t="s">
        <v>45</v>
      </c>
      <c r="T37" s="80" t="s">
        <v>43</v>
      </c>
      <c r="U37" s="80">
        <v>100</v>
      </c>
      <c r="V37" s="93">
        <v>0</v>
      </c>
      <c r="W37" s="93">
        <v>0</v>
      </c>
      <c r="X37" s="93">
        <v>100</v>
      </c>
      <c r="Y37" s="93">
        <v>100</v>
      </c>
      <c r="Z37" s="93">
        <v>100</v>
      </c>
      <c r="AA37" s="126">
        <v>91</v>
      </c>
      <c r="AB37" s="126">
        <v>100</v>
      </c>
      <c r="AC37" s="93"/>
      <c r="AD37" s="93"/>
      <c r="AE37" s="93"/>
      <c r="AF37" s="93"/>
    </row>
    <row r="38" spans="1:32" ht="36.75" thickBot="1" x14ac:dyDescent="0.25">
      <c r="A38" s="120"/>
      <c r="B38" s="81"/>
      <c r="C38" s="81"/>
      <c r="D38" s="81"/>
      <c r="E38" s="81"/>
      <c r="F38" s="13" t="s">
        <v>5</v>
      </c>
      <c r="G38" s="27">
        <f>H38+I38+J38+K38+L38+M38+N38+O38+P38+Q38+R38</f>
        <v>1640196</v>
      </c>
      <c r="H38" s="27">
        <v>0</v>
      </c>
      <c r="I38" s="27">
        <v>0</v>
      </c>
      <c r="J38" s="28">
        <f>J37</f>
        <v>107200</v>
      </c>
      <c r="K38" s="39">
        <f t="shared" si="10"/>
        <v>12800</v>
      </c>
      <c r="L38" s="50">
        <f t="shared" si="10"/>
        <v>345196</v>
      </c>
      <c r="M38" s="27">
        <f t="shared" si="10"/>
        <v>700000</v>
      </c>
      <c r="N38" s="39">
        <f t="shared" si="10"/>
        <v>25000</v>
      </c>
      <c r="O38" s="39">
        <f t="shared" si="10"/>
        <v>150000</v>
      </c>
      <c r="P38" s="39">
        <f t="shared" si="10"/>
        <v>100000</v>
      </c>
      <c r="Q38" s="39">
        <f t="shared" si="10"/>
        <v>100000</v>
      </c>
      <c r="R38" s="39">
        <f t="shared" si="10"/>
        <v>100000</v>
      </c>
      <c r="S38" s="81"/>
      <c r="T38" s="81"/>
      <c r="U38" s="81"/>
      <c r="V38" s="94"/>
      <c r="W38" s="94"/>
      <c r="X38" s="94"/>
      <c r="Y38" s="94"/>
      <c r="Z38" s="94"/>
      <c r="AA38" s="127"/>
      <c r="AB38" s="127"/>
      <c r="AC38" s="94"/>
      <c r="AD38" s="94"/>
      <c r="AE38" s="94"/>
      <c r="AF38" s="94"/>
    </row>
    <row r="39" spans="1:32" ht="48.75" thickBot="1" x14ac:dyDescent="0.25">
      <c r="A39" s="120"/>
      <c r="B39" s="81"/>
      <c r="C39" s="81"/>
      <c r="D39" s="81"/>
      <c r="E39" s="81"/>
      <c r="F39" s="13" t="s">
        <v>6</v>
      </c>
      <c r="G39" s="27">
        <f>H39+I39+J39+K39+L39+M39+N39+O39+P39+Q39+R39</f>
        <v>1640196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v>100000</v>
      </c>
      <c r="Q39" s="39">
        <v>100000</v>
      </c>
      <c r="R39" s="39">
        <v>100000</v>
      </c>
      <c r="S39" s="81"/>
      <c r="T39" s="81"/>
      <c r="U39" s="81"/>
      <c r="V39" s="94"/>
      <c r="W39" s="94"/>
      <c r="X39" s="94"/>
      <c r="Y39" s="94"/>
      <c r="Z39" s="94"/>
      <c r="AA39" s="127"/>
      <c r="AB39" s="127"/>
      <c r="AC39" s="94"/>
      <c r="AD39" s="94"/>
      <c r="AE39" s="94"/>
      <c r="AF39" s="94"/>
    </row>
    <row r="40" spans="1:32" ht="48.75" thickBot="1" x14ac:dyDescent="0.25">
      <c r="A40" s="120"/>
      <c r="B40" s="81"/>
      <c r="C40" s="81"/>
      <c r="D40" s="81"/>
      <c r="E40" s="81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81"/>
      <c r="T40" s="81"/>
      <c r="U40" s="81"/>
      <c r="V40" s="94"/>
      <c r="W40" s="94"/>
      <c r="X40" s="94"/>
      <c r="Y40" s="94"/>
      <c r="Z40" s="94"/>
      <c r="AA40" s="127"/>
      <c r="AB40" s="127"/>
      <c r="AC40" s="94"/>
      <c r="AD40" s="94"/>
      <c r="AE40" s="94"/>
      <c r="AF40" s="94"/>
    </row>
    <row r="41" spans="1:32" ht="48.75" thickBot="1" x14ac:dyDescent="0.25">
      <c r="A41" s="120"/>
      <c r="B41" s="81"/>
      <c r="C41" s="81"/>
      <c r="D41" s="81"/>
      <c r="E41" s="81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81"/>
      <c r="T41" s="81"/>
      <c r="U41" s="81"/>
      <c r="V41" s="94"/>
      <c r="W41" s="94"/>
      <c r="X41" s="94"/>
      <c r="Y41" s="94"/>
      <c r="Z41" s="94"/>
      <c r="AA41" s="127"/>
      <c r="AB41" s="127"/>
      <c r="AC41" s="94"/>
      <c r="AD41" s="94"/>
      <c r="AE41" s="94"/>
      <c r="AF41" s="94"/>
    </row>
    <row r="42" spans="1:32" ht="24.75" thickBot="1" x14ac:dyDescent="0.25">
      <c r="A42" s="121"/>
      <c r="B42" s="82"/>
      <c r="C42" s="82"/>
      <c r="D42" s="82"/>
      <c r="E42" s="82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82"/>
      <c r="T42" s="82"/>
      <c r="U42" s="82"/>
      <c r="V42" s="95"/>
      <c r="W42" s="95"/>
      <c r="X42" s="95"/>
      <c r="Y42" s="95"/>
      <c r="Z42" s="95"/>
      <c r="AA42" s="128"/>
      <c r="AB42" s="128"/>
      <c r="AC42" s="95"/>
      <c r="AD42" s="95"/>
      <c r="AE42" s="95"/>
      <c r="AF42" s="95"/>
    </row>
    <row r="43" spans="1:32" ht="12.75" customHeight="1" thickBot="1" x14ac:dyDescent="0.25">
      <c r="A43" s="119" t="s">
        <v>95</v>
      </c>
      <c r="B43" s="80" t="s">
        <v>96</v>
      </c>
      <c r="C43" s="80">
        <v>2017</v>
      </c>
      <c r="D43" s="80">
        <v>2024</v>
      </c>
      <c r="E43" s="80"/>
      <c r="F43" s="17" t="s">
        <v>4</v>
      </c>
      <c r="G43" s="24">
        <f>H43+I43+J43+K43+L43+M43+N43+O43+P43+Q43+R43</f>
        <v>3209541.69</v>
      </c>
      <c r="H43" s="24">
        <v>0</v>
      </c>
      <c r="I43" s="24">
        <v>0</v>
      </c>
      <c r="J43" s="33">
        <v>0</v>
      </c>
      <c r="K43" s="42">
        <f t="shared" ref="K43:N44" si="11">K44</f>
        <v>98502.5</v>
      </c>
      <c r="L43" s="53">
        <f t="shared" si="11"/>
        <v>128840.3</v>
      </c>
      <c r="M43" s="24">
        <f t="shared" si="11"/>
        <v>324808.39</v>
      </c>
      <c r="N43" s="42">
        <f t="shared" si="11"/>
        <v>330399.42</v>
      </c>
      <c r="O43" s="42">
        <f t="shared" ref="O43:R44" si="12">O44</f>
        <v>480524.68000000005</v>
      </c>
      <c r="P43" s="42">
        <f t="shared" si="12"/>
        <v>595916.4</v>
      </c>
      <c r="Q43" s="42">
        <f t="shared" si="12"/>
        <v>595780</v>
      </c>
      <c r="R43" s="42">
        <f t="shared" si="12"/>
        <v>654770</v>
      </c>
      <c r="S43" s="80" t="s">
        <v>45</v>
      </c>
      <c r="T43" s="80" t="s">
        <v>43</v>
      </c>
      <c r="U43" s="80">
        <v>100</v>
      </c>
      <c r="V43" s="93">
        <v>0</v>
      </c>
      <c r="W43" s="93">
        <v>0</v>
      </c>
      <c r="X43" s="93">
        <v>0</v>
      </c>
      <c r="Y43" s="93">
        <v>100</v>
      </c>
      <c r="Z43" s="93">
        <v>100</v>
      </c>
      <c r="AA43" s="126">
        <v>50</v>
      </c>
      <c r="AB43" s="126">
        <v>100</v>
      </c>
      <c r="AC43" s="93"/>
      <c r="AD43" s="93"/>
      <c r="AE43" s="93"/>
      <c r="AF43" s="93"/>
    </row>
    <row r="44" spans="1:32" ht="36.75" thickBot="1" x14ac:dyDescent="0.25">
      <c r="A44" s="120"/>
      <c r="B44" s="81"/>
      <c r="C44" s="81"/>
      <c r="D44" s="81"/>
      <c r="E44" s="81"/>
      <c r="F44" s="13" t="s">
        <v>5</v>
      </c>
      <c r="G44" s="27">
        <f>H44+I44+J44+K44+L44+M44+N44+O44+P44+Q44+R44</f>
        <v>3209541.69</v>
      </c>
      <c r="H44" s="27">
        <v>0</v>
      </c>
      <c r="I44" s="27">
        <v>0</v>
      </c>
      <c r="J44" s="28">
        <f>J43</f>
        <v>0</v>
      </c>
      <c r="K44" s="39">
        <f t="shared" si="11"/>
        <v>98502.5</v>
      </c>
      <c r="L44" s="50">
        <f t="shared" si="11"/>
        <v>128840.3</v>
      </c>
      <c r="M44" s="27">
        <f t="shared" si="11"/>
        <v>324808.39</v>
      </c>
      <c r="N44" s="39">
        <f t="shared" si="11"/>
        <v>330399.42</v>
      </c>
      <c r="O44" s="39">
        <f t="shared" si="12"/>
        <v>480524.68000000005</v>
      </c>
      <c r="P44" s="39">
        <f t="shared" si="12"/>
        <v>595916.4</v>
      </c>
      <c r="Q44" s="39">
        <f t="shared" si="12"/>
        <v>595780</v>
      </c>
      <c r="R44" s="39">
        <f t="shared" si="12"/>
        <v>654770</v>
      </c>
      <c r="S44" s="81"/>
      <c r="T44" s="81"/>
      <c r="U44" s="81"/>
      <c r="V44" s="94"/>
      <c r="W44" s="94"/>
      <c r="X44" s="94"/>
      <c r="Y44" s="94"/>
      <c r="Z44" s="94"/>
      <c r="AA44" s="127"/>
      <c r="AB44" s="127"/>
      <c r="AC44" s="94"/>
      <c r="AD44" s="94"/>
      <c r="AE44" s="94"/>
      <c r="AF44" s="94"/>
    </row>
    <row r="45" spans="1:32" ht="48.75" thickBot="1" x14ac:dyDescent="0.25">
      <c r="A45" s="120"/>
      <c r="B45" s="81"/>
      <c r="C45" s="81"/>
      <c r="D45" s="81"/>
      <c r="E45" s="81"/>
      <c r="F45" s="13" t="s">
        <v>6</v>
      </c>
      <c r="G45" s="27">
        <f>H45+I45+J45+K45+L45+M45+N45+O45+P45+Q45+R45</f>
        <v>3209541.69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v>595916.4</v>
      </c>
      <c r="Q45" s="39">
        <v>595780</v>
      </c>
      <c r="R45" s="39">
        <v>654770</v>
      </c>
      <c r="S45" s="81"/>
      <c r="T45" s="81"/>
      <c r="U45" s="81"/>
      <c r="V45" s="94"/>
      <c r="W45" s="94"/>
      <c r="X45" s="94"/>
      <c r="Y45" s="94"/>
      <c r="Z45" s="94"/>
      <c r="AA45" s="127"/>
      <c r="AB45" s="127"/>
      <c r="AC45" s="94"/>
      <c r="AD45" s="94"/>
      <c r="AE45" s="94"/>
      <c r="AF45" s="94"/>
    </row>
    <row r="46" spans="1:32" ht="48.75" thickBot="1" x14ac:dyDescent="0.25">
      <c r="A46" s="120"/>
      <c r="B46" s="81"/>
      <c r="C46" s="81"/>
      <c r="D46" s="81"/>
      <c r="E46" s="81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81"/>
      <c r="T46" s="81"/>
      <c r="U46" s="81"/>
      <c r="V46" s="94"/>
      <c r="W46" s="94"/>
      <c r="X46" s="94"/>
      <c r="Y46" s="94"/>
      <c r="Z46" s="94"/>
      <c r="AA46" s="127"/>
      <c r="AB46" s="127"/>
      <c r="AC46" s="94"/>
      <c r="AD46" s="94"/>
      <c r="AE46" s="94"/>
      <c r="AF46" s="94"/>
    </row>
    <row r="47" spans="1:32" ht="48.75" thickBot="1" x14ac:dyDescent="0.25">
      <c r="A47" s="120"/>
      <c r="B47" s="81"/>
      <c r="C47" s="81"/>
      <c r="D47" s="81"/>
      <c r="E47" s="81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81"/>
      <c r="T47" s="81"/>
      <c r="U47" s="81"/>
      <c r="V47" s="94"/>
      <c r="W47" s="94"/>
      <c r="X47" s="94"/>
      <c r="Y47" s="94"/>
      <c r="Z47" s="94"/>
      <c r="AA47" s="127"/>
      <c r="AB47" s="127"/>
      <c r="AC47" s="94"/>
      <c r="AD47" s="94"/>
      <c r="AE47" s="94"/>
      <c r="AF47" s="94"/>
    </row>
    <row r="48" spans="1:32" ht="24.75" thickBot="1" x14ac:dyDescent="0.25">
      <c r="A48" s="121"/>
      <c r="B48" s="82"/>
      <c r="C48" s="82"/>
      <c r="D48" s="82"/>
      <c r="E48" s="82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82"/>
      <c r="T48" s="82"/>
      <c r="U48" s="82"/>
      <c r="V48" s="95"/>
      <c r="W48" s="95"/>
      <c r="X48" s="95"/>
      <c r="Y48" s="95"/>
      <c r="Z48" s="95"/>
      <c r="AA48" s="128"/>
      <c r="AB48" s="128"/>
      <c r="AC48" s="95"/>
      <c r="AD48" s="95"/>
      <c r="AE48" s="95"/>
      <c r="AF48" s="95"/>
    </row>
    <row r="49" spans="1:32" ht="12.75" thickBot="1" x14ac:dyDescent="0.25">
      <c r="A49" s="93"/>
      <c r="B49" s="106" t="s">
        <v>14</v>
      </c>
      <c r="C49" s="107"/>
      <c r="D49" s="107"/>
      <c r="E49" s="108"/>
      <c r="F49" s="17" t="s">
        <v>4</v>
      </c>
      <c r="G49" s="24">
        <f>H49+I49+J49+K49+L49+M49+N49+O49+P49+Q49+R49</f>
        <v>16944167.609999999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3">L50</f>
        <v>474036.3</v>
      </c>
      <c r="M49" s="24">
        <f t="shared" si="13"/>
        <v>1553962.35</v>
      </c>
      <c r="N49" s="42">
        <f t="shared" si="13"/>
        <v>1066374.55</v>
      </c>
      <c r="O49" s="42">
        <f t="shared" si="13"/>
        <v>2917016.68</v>
      </c>
      <c r="P49" s="42">
        <f t="shared" ref="P49:R50" si="14">P50</f>
        <v>1264570</v>
      </c>
      <c r="Q49" s="42">
        <f t="shared" si="14"/>
        <v>1295780</v>
      </c>
      <c r="R49" s="42">
        <f t="shared" si="14"/>
        <v>1354770</v>
      </c>
      <c r="S49" s="93"/>
      <c r="T49" s="80"/>
      <c r="U49" s="80"/>
      <c r="V49" s="93"/>
      <c r="W49" s="93"/>
      <c r="X49" s="93"/>
      <c r="Y49" s="93"/>
      <c r="Z49" s="93"/>
      <c r="AA49" s="126"/>
      <c r="AB49" s="126"/>
      <c r="AC49" s="93"/>
      <c r="AD49" s="93"/>
      <c r="AE49" s="93"/>
      <c r="AF49" s="93"/>
    </row>
    <row r="50" spans="1:32" ht="36.75" thickBot="1" x14ac:dyDescent="0.25">
      <c r="A50" s="94"/>
      <c r="B50" s="109"/>
      <c r="C50" s="163"/>
      <c r="D50" s="163"/>
      <c r="E50" s="111"/>
      <c r="F50" s="13" t="s">
        <v>5</v>
      </c>
      <c r="G50" s="27">
        <f>H50+I50+J50+K50+L50+M50+N50+O50+P50+Q50+R50</f>
        <v>16944167.609999999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3"/>
        <v>474036.3</v>
      </c>
      <c r="M50" s="27">
        <f t="shared" si="13"/>
        <v>1553962.35</v>
      </c>
      <c r="N50" s="39">
        <f t="shared" si="13"/>
        <v>1066374.55</v>
      </c>
      <c r="O50" s="39">
        <f t="shared" si="13"/>
        <v>2917016.68</v>
      </c>
      <c r="P50" s="39">
        <f t="shared" si="14"/>
        <v>1264570</v>
      </c>
      <c r="Q50" s="39">
        <f t="shared" si="14"/>
        <v>1295780</v>
      </c>
      <c r="R50" s="39">
        <f t="shared" si="14"/>
        <v>1354770</v>
      </c>
      <c r="S50" s="94"/>
      <c r="T50" s="81"/>
      <c r="U50" s="81"/>
      <c r="V50" s="94"/>
      <c r="W50" s="94"/>
      <c r="X50" s="94"/>
      <c r="Y50" s="94"/>
      <c r="Z50" s="94"/>
      <c r="AA50" s="127"/>
      <c r="AB50" s="127"/>
      <c r="AC50" s="94"/>
      <c r="AD50" s="94"/>
      <c r="AE50" s="94"/>
      <c r="AF50" s="94"/>
    </row>
    <row r="51" spans="1:32" ht="48.75" thickBot="1" x14ac:dyDescent="0.25">
      <c r="A51" s="94"/>
      <c r="B51" s="109"/>
      <c r="C51" s="163"/>
      <c r="D51" s="163"/>
      <c r="E51" s="111"/>
      <c r="F51" s="13" t="s">
        <v>6</v>
      </c>
      <c r="G51" s="27">
        <f>H51+I51+J51+K51+L51+M51+N51+O51+P51+Q51+R51</f>
        <v>15339988.360000001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5">L27</f>
        <v>474036.3</v>
      </c>
      <c r="M51" s="27">
        <f t="shared" si="15"/>
        <v>1553962.35</v>
      </c>
      <c r="N51" s="39">
        <f t="shared" si="15"/>
        <v>1066374.55</v>
      </c>
      <c r="O51" s="39">
        <f t="shared" si="15"/>
        <v>2917016.68</v>
      </c>
      <c r="P51" s="39">
        <f t="shared" si="15"/>
        <v>1264570</v>
      </c>
      <c r="Q51" s="39">
        <f t="shared" si="15"/>
        <v>1295780</v>
      </c>
      <c r="R51" s="39">
        <f t="shared" ref="R51" si="16">R27</f>
        <v>1354770</v>
      </c>
      <c r="S51" s="94"/>
      <c r="T51" s="81"/>
      <c r="U51" s="81"/>
      <c r="V51" s="94"/>
      <c r="W51" s="94"/>
      <c r="X51" s="94"/>
      <c r="Y51" s="94"/>
      <c r="Z51" s="94"/>
      <c r="AA51" s="127"/>
      <c r="AB51" s="127"/>
      <c r="AC51" s="94"/>
      <c r="AD51" s="94"/>
      <c r="AE51" s="94"/>
      <c r="AF51" s="94"/>
    </row>
    <row r="52" spans="1:32" ht="48.75" thickBot="1" x14ac:dyDescent="0.25">
      <c r="A52" s="94"/>
      <c r="B52" s="109"/>
      <c r="C52" s="163"/>
      <c r="D52" s="163"/>
      <c r="E52" s="111"/>
      <c r="F52" s="13" t="s">
        <v>7</v>
      </c>
      <c r="G52" s="27">
        <f>H52+I52+J52+K52+L52+M52+N52+O52+P52+Q52+R52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94"/>
      <c r="T52" s="81"/>
      <c r="U52" s="81"/>
      <c r="V52" s="94"/>
      <c r="W52" s="94"/>
      <c r="X52" s="94"/>
      <c r="Y52" s="94"/>
      <c r="Z52" s="94"/>
      <c r="AA52" s="127"/>
      <c r="AB52" s="127"/>
      <c r="AC52" s="94"/>
      <c r="AD52" s="94"/>
      <c r="AE52" s="94"/>
      <c r="AF52" s="94"/>
    </row>
    <row r="53" spans="1:32" ht="48.75" thickBot="1" x14ac:dyDescent="0.25">
      <c r="A53" s="94"/>
      <c r="B53" s="109"/>
      <c r="C53" s="163"/>
      <c r="D53" s="163"/>
      <c r="E53" s="111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94"/>
      <c r="T53" s="81"/>
      <c r="U53" s="81"/>
      <c r="V53" s="94"/>
      <c r="W53" s="94"/>
      <c r="X53" s="94"/>
      <c r="Y53" s="94"/>
      <c r="Z53" s="94"/>
      <c r="AA53" s="127"/>
      <c r="AB53" s="127"/>
      <c r="AC53" s="94"/>
      <c r="AD53" s="94"/>
      <c r="AE53" s="94"/>
      <c r="AF53" s="94"/>
    </row>
    <row r="54" spans="1:32" ht="24.75" thickBot="1" x14ac:dyDescent="0.25">
      <c r="A54" s="95"/>
      <c r="B54" s="112"/>
      <c r="C54" s="113"/>
      <c r="D54" s="113"/>
      <c r="E54" s="114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95"/>
      <c r="T54" s="82"/>
      <c r="U54" s="82"/>
      <c r="V54" s="95"/>
      <c r="W54" s="95"/>
      <c r="X54" s="95"/>
      <c r="Y54" s="95"/>
      <c r="Z54" s="95"/>
      <c r="AA54" s="128"/>
      <c r="AB54" s="128"/>
      <c r="AC54" s="95"/>
      <c r="AD54" s="95"/>
      <c r="AE54" s="95"/>
      <c r="AF54" s="95"/>
    </row>
    <row r="55" spans="1:32" s="21" customFormat="1" ht="31.5" customHeight="1" thickBot="1" x14ac:dyDescent="0.3">
      <c r="A55" s="89" t="s">
        <v>15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85"/>
      <c r="AC55" s="85"/>
      <c r="AD55" s="85"/>
      <c r="AE55" s="85"/>
      <c r="AF55" s="86"/>
    </row>
    <row r="56" spans="1:32" s="21" customFormat="1" ht="15.75" thickBot="1" x14ac:dyDescent="0.3">
      <c r="A56" s="89" t="s">
        <v>167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85"/>
      <c r="AC56" s="85"/>
      <c r="AD56" s="85"/>
      <c r="AE56" s="85"/>
      <c r="AF56" s="86"/>
    </row>
    <row r="57" spans="1:32" s="21" customFormat="1" ht="31.5" customHeight="1" thickBot="1" x14ac:dyDescent="0.3">
      <c r="A57" s="89" t="s">
        <v>16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85"/>
      <c r="AC57" s="85"/>
      <c r="AD57" s="85"/>
      <c r="AE57" s="85"/>
      <c r="AF57" s="86"/>
    </row>
    <row r="58" spans="1:32" ht="12.75" thickBot="1" x14ac:dyDescent="0.25">
      <c r="A58" s="94">
        <v>2</v>
      </c>
      <c r="B58" s="81" t="s">
        <v>17</v>
      </c>
      <c r="C58" s="81">
        <v>2014</v>
      </c>
      <c r="D58" s="81">
        <v>2024</v>
      </c>
      <c r="E58" s="81"/>
      <c r="F58" s="17" t="s">
        <v>4</v>
      </c>
      <c r="G58" s="24">
        <f>H58+I58+J58+K58+L58+M58+N58+O58+P58+Q58+R58</f>
        <v>3981037.26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50261.96</v>
      </c>
      <c r="O58" s="42">
        <f>O64</f>
        <v>433638.5</v>
      </c>
      <c r="P58" s="42">
        <f>P59</f>
        <v>200000</v>
      </c>
      <c r="Q58" s="42">
        <f>Q59</f>
        <v>150000</v>
      </c>
      <c r="R58" s="42">
        <f>R59</f>
        <v>110000</v>
      </c>
      <c r="S58" s="133"/>
      <c r="T58" s="80"/>
      <c r="U58" s="80"/>
      <c r="V58" s="80"/>
      <c r="W58" s="80"/>
      <c r="X58" s="80"/>
      <c r="Y58" s="80"/>
      <c r="Z58" s="80"/>
      <c r="AA58" s="103"/>
      <c r="AB58" s="103"/>
      <c r="AC58" s="80"/>
      <c r="AD58" s="80"/>
      <c r="AE58" s="80"/>
      <c r="AF58" s="80"/>
    </row>
    <row r="59" spans="1:32" ht="36.75" thickBot="1" x14ac:dyDescent="0.25">
      <c r="A59" s="94"/>
      <c r="B59" s="81"/>
      <c r="C59" s="81"/>
      <c r="D59" s="81"/>
      <c r="E59" s="81"/>
      <c r="F59" s="13" t="s">
        <v>5</v>
      </c>
      <c r="G59" s="27">
        <f>H59+I59+J59+K59+L59+M59+N59+O59+P59+Q59+R59</f>
        <v>3981037.26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50261.96</v>
      </c>
      <c r="O59" s="39">
        <f>O65</f>
        <v>433638.5</v>
      </c>
      <c r="P59" s="39">
        <f t="shared" ref="P59:R60" si="17">P65</f>
        <v>200000</v>
      </c>
      <c r="Q59" s="39">
        <f t="shared" si="17"/>
        <v>150000</v>
      </c>
      <c r="R59" s="39">
        <f t="shared" si="17"/>
        <v>110000</v>
      </c>
      <c r="S59" s="134"/>
      <c r="T59" s="102"/>
      <c r="U59" s="102"/>
      <c r="V59" s="102"/>
      <c r="W59" s="102"/>
      <c r="X59" s="102"/>
      <c r="Y59" s="102"/>
      <c r="Z59" s="102"/>
      <c r="AA59" s="132"/>
      <c r="AB59" s="132"/>
      <c r="AC59" s="102"/>
      <c r="AD59" s="102"/>
      <c r="AE59" s="102"/>
      <c r="AF59" s="102"/>
    </row>
    <row r="60" spans="1:32" ht="48.75" thickBot="1" x14ac:dyDescent="0.25">
      <c r="A60" s="94"/>
      <c r="B60" s="81"/>
      <c r="C60" s="81"/>
      <c r="D60" s="81"/>
      <c r="E60" s="81"/>
      <c r="F60" s="13" t="s">
        <v>6</v>
      </c>
      <c r="G60" s="27">
        <f>H60+I60+J60+K60+L60+M60+N60+O60+P60+Q60+R60</f>
        <v>3981037.26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50261.96</v>
      </c>
      <c r="O60" s="39">
        <f>O66</f>
        <v>433638.5</v>
      </c>
      <c r="P60" s="39">
        <f t="shared" si="17"/>
        <v>200000</v>
      </c>
      <c r="Q60" s="39">
        <f t="shared" si="17"/>
        <v>150000</v>
      </c>
      <c r="R60" s="39">
        <f t="shared" si="17"/>
        <v>110000</v>
      </c>
      <c r="S60" s="134"/>
      <c r="T60" s="102"/>
      <c r="U60" s="102"/>
      <c r="V60" s="102"/>
      <c r="W60" s="102"/>
      <c r="X60" s="102"/>
      <c r="Y60" s="102"/>
      <c r="Z60" s="102"/>
      <c r="AA60" s="132"/>
      <c r="AB60" s="132"/>
      <c r="AC60" s="102"/>
      <c r="AD60" s="102"/>
      <c r="AE60" s="102"/>
      <c r="AF60" s="102"/>
    </row>
    <row r="61" spans="1:32" ht="48.75" thickBot="1" x14ac:dyDescent="0.25">
      <c r="A61" s="94"/>
      <c r="B61" s="81"/>
      <c r="C61" s="81"/>
      <c r="D61" s="81"/>
      <c r="E61" s="81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39"/>
      <c r="S61" s="134"/>
      <c r="T61" s="102"/>
      <c r="U61" s="102"/>
      <c r="V61" s="102"/>
      <c r="W61" s="102"/>
      <c r="X61" s="102"/>
      <c r="Y61" s="102"/>
      <c r="Z61" s="102"/>
      <c r="AA61" s="132"/>
      <c r="AB61" s="132"/>
      <c r="AC61" s="102"/>
      <c r="AD61" s="102"/>
      <c r="AE61" s="102"/>
      <c r="AF61" s="102"/>
    </row>
    <row r="62" spans="1:32" ht="48.75" thickBot="1" x14ac:dyDescent="0.25">
      <c r="A62" s="94"/>
      <c r="B62" s="81"/>
      <c r="C62" s="81"/>
      <c r="D62" s="81"/>
      <c r="E62" s="81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39"/>
      <c r="S62" s="134"/>
      <c r="T62" s="102"/>
      <c r="U62" s="102"/>
      <c r="V62" s="102"/>
      <c r="W62" s="102"/>
      <c r="X62" s="102"/>
      <c r="Y62" s="102"/>
      <c r="Z62" s="102"/>
      <c r="AA62" s="132"/>
      <c r="AB62" s="132"/>
      <c r="AC62" s="102"/>
      <c r="AD62" s="102"/>
      <c r="AE62" s="102"/>
      <c r="AF62" s="102"/>
    </row>
    <row r="63" spans="1:32" ht="24.75" thickBot="1" x14ac:dyDescent="0.25">
      <c r="A63" s="95"/>
      <c r="B63" s="82"/>
      <c r="C63" s="82"/>
      <c r="D63" s="82"/>
      <c r="E63" s="82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39"/>
      <c r="S63" s="135"/>
      <c r="T63" s="98"/>
      <c r="U63" s="98"/>
      <c r="V63" s="98"/>
      <c r="W63" s="98"/>
      <c r="X63" s="98"/>
      <c r="Y63" s="98"/>
      <c r="Z63" s="98"/>
      <c r="AA63" s="125"/>
      <c r="AB63" s="125"/>
      <c r="AC63" s="98"/>
      <c r="AD63" s="98"/>
      <c r="AE63" s="98"/>
      <c r="AF63" s="98"/>
    </row>
    <row r="64" spans="1:32" ht="12.75" thickBot="1" x14ac:dyDescent="0.25">
      <c r="A64" s="119" t="s">
        <v>97</v>
      </c>
      <c r="B64" s="80" t="s">
        <v>18</v>
      </c>
      <c r="C64" s="80">
        <v>2014</v>
      </c>
      <c r="D64" s="80">
        <v>2024</v>
      </c>
      <c r="E64" s="80"/>
      <c r="F64" s="17" t="s">
        <v>4</v>
      </c>
      <c r="G64" s="24">
        <f>H64+I64+J64+K64+L64+M64+N64+O64+P64+Q64+R64</f>
        <v>1891174.42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50261.96</v>
      </c>
      <c r="O64" s="42">
        <f>O71</f>
        <v>433638.5</v>
      </c>
      <c r="P64" s="42">
        <f>P65</f>
        <v>200000</v>
      </c>
      <c r="Q64" s="42">
        <f>Q65</f>
        <v>150000</v>
      </c>
      <c r="R64" s="42">
        <f>R65</f>
        <v>110000</v>
      </c>
      <c r="S64" s="133"/>
      <c r="T64" s="93"/>
      <c r="U64" s="93"/>
      <c r="V64" s="93"/>
      <c r="W64" s="93"/>
      <c r="X64" s="93"/>
      <c r="Y64" s="93"/>
      <c r="Z64" s="93"/>
      <c r="AA64" s="126"/>
      <c r="AB64" s="126"/>
      <c r="AC64" s="93"/>
      <c r="AD64" s="93"/>
      <c r="AE64" s="93"/>
      <c r="AF64" s="93"/>
    </row>
    <row r="65" spans="1:32" ht="36.75" thickBot="1" x14ac:dyDescent="0.25">
      <c r="A65" s="120"/>
      <c r="B65" s="81"/>
      <c r="C65" s="81"/>
      <c r="D65" s="81"/>
      <c r="E65" s="81"/>
      <c r="F65" s="13" t="s">
        <v>5</v>
      </c>
      <c r="G65" s="27">
        <f>H65+I65+J65+K65+L65+M65+N65+O65+P65+Q65+R65</f>
        <v>1891174.42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50261.96</v>
      </c>
      <c r="O65" s="39">
        <f>O72</f>
        <v>433638.5</v>
      </c>
      <c r="P65" s="39">
        <f t="shared" ref="P65:R66" si="18">P72</f>
        <v>200000</v>
      </c>
      <c r="Q65" s="39">
        <f t="shared" si="18"/>
        <v>150000</v>
      </c>
      <c r="R65" s="39">
        <f t="shared" si="18"/>
        <v>110000</v>
      </c>
      <c r="S65" s="134"/>
      <c r="T65" s="94"/>
      <c r="U65" s="94"/>
      <c r="V65" s="94"/>
      <c r="W65" s="94"/>
      <c r="X65" s="94"/>
      <c r="Y65" s="94"/>
      <c r="Z65" s="94"/>
      <c r="AA65" s="127"/>
      <c r="AB65" s="127"/>
      <c r="AC65" s="94"/>
      <c r="AD65" s="94"/>
      <c r="AE65" s="94"/>
      <c r="AF65" s="94"/>
    </row>
    <row r="66" spans="1:32" ht="48.75" thickBot="1" x14ac:dyDescent="0.25">
      <c r="A66" s="120"/>
      <c r="B66" s="81"/>
      <c r="C66" s="81"/>
      <c r="D66" s="81"/>
      <c r="E66" s="81"/>
      <c r="F66" s="13" t="s">
        <v>6</v>
      </c>
      <c r="G66" s="27">
        <f>H66+I66+J66+K66+L66+M66+N66+O66+P66+Q66+R66</f>
        <v>1891174.42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50261.96</v>
      </c>
      <c r="O66" s="39">
        <f>O73</f>
        <v>433638.5</v>
      </c>
      <c r="P66" s="39">
        <f t="shared" si="18"/>
        <v>200000</v>
      </c>
      <c r="Q66" s="39">
        <f t="shared" si="18"/>
        <v>150000</v>
      </c>
      <c r="R66" s="39">
        <f t="shared" si="18"/>
        <v>110000</v>
      </c>
      <c r="S66" s="134"/>
      <c r="T66" s="94"/>
      <c r="U66" s="94"/>
      <c r="V66" s="94"/>
      <c r="W66" s="94"/>
      <c r="X66" s="94"/>
      <c r="Y66" s="94"/>
      <c r="Z66" s="94"/>
      <c r="AA66" s="127"/>
      <c r="AB66" s="127"/>
      <c r="AC66" s="94"/>
      <c r="AD66" s="94"/>
      <c r="AE66" s="94"/>
      <c r="AF66" s="94"/>
    </row>
    <row r="67" spans="1:32" ht="48.75" thickBot="1" x14ac:dyDescent="0.25">
      <c r="A67" s="120"/>
      <c r="B67" s="81"/>
      <c r="C67" s="81"/>
      <c r="D67" s="81"/>
      <c r="E67" s="81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134"/>
      <c r="T67" s="94"/>
      <c r="U67" s="94"/>
      <c r="V67" s="94"/>
      <c r="W67" s="94"/>
      <c r="X67" s="94"/>
      <c r="Y67" s="94"/>
      <c r="Z67" s="94"/>
      <c r="AA67" s="127"/>
      <c r="AB67" s="127"/>
      <c r="AC67" s="94"/>
      <c r="AD67" s="94"/>
      <c r="AE67" s="94"/>
      <c r="AF67" s="94"/>
    </row>
    <row r="68" spans="1:32" ht="48.75" thickBot="1" x14ac:dyDescent="0.25">
      <c r="A68" s="120"/>
      <c r="B68" s="81"/>
      <c r="C68" s="81"/>
      <c r="D68" s="81"/>
      <c r="E68" s="81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134"/>
      <c r="T68" s="94"/>
      <c r="U68" s="94"/>
      <c r="V68" s="94"/>
      <c r="W68" s="94"/>
      <c r="X68" s="94"/>
      <c r="Y68" s="94"/>
      <c r="Z68" s="94"/>
      <c r="AA68" s="127"/>
      <c r="AB68" s="127"/>
      <c r="AC68" s="94"/>
      <c r="AD68" s="94"/>
      <c r="AE68" s="94"/>
      <c r="AF68" s="94"/>
    </row>
    <row r="69" spans="1:32" ht="31.5" customHeight="1" x14ac:dyDescent="0.2">
      <c r="A69" s="120"/>
      <c r="B69" s="81"/>
      <c r="C69" s="81"/>
      <c r="D69" s="81"/>
      <c r="E69" s="81"/>
      <c r="F69" s="80" t="s">
        <v>9</v>
      </c>
      <c r="G69" s="146"/>
      <c r="H69" s="146"/>
      <c r="I69" s="146"/>
      <c r="J69" s="148"/>
      <c r="K69" s="43"/>
      <c r="L69" s="54"/>
      <c r="M69" s="34"/>
      <c r="N69" s="43"/>
      <c r="O69" s="43"/>
      <c r="P69" s="43"/>
      <c r="Q69" s="43"/>
      <c r="R69" s="43"/>
      <c r="S69" s="134"/>
      <c r="T69" s="94"/>
      <c r="U69" s="94"/>
      <c r="V69" s="94"/>
      <c r="W69" s="94"/>
      <c r="X69" s="94"/>
      <c r="Y69" s="94"/>
      <c r="Z69" s="94"/>
      <c r="AA69" s="127"/>
      <c r="AB69" s="127"/>
      <c r="AC69" s="94"/>
      <c r="AD69" s="94"/>
      <c r="AE69" s="94"/>
      <c r="AF69" s="94"/>
    </row>
    <row r="70" spans="1:32" ht="15.75" customHeight="1" thickBot="1" x14ac:dyDescent="0.25">
      <c r="A70" s="121"/>
      <c r="B70" s="82"/>
      <c r="C70" s="82"/>
      <c r="D70" s="82"/>
      <c r="E70" s="82"/>
      <c r="F70" s="82"/>
      <c r="G70" s="147"/>
      <c r="H70" s="147"/>
      <c r="I70" s="147"/>
      <c r="J70" s="149"/>
      <c r="K70" s="39"/>
      <c r="L70" s="50"/>
      <c r="M70" s="27"/>
      <c r="N70" s="39"/>
      <c r="O70" s="39"/>
      <c r="P70" s="39"/>
      <c r="Q70" s="39"/>
      <c r="R70" s="39"/>
      <c r="S70" s="135"/>
      <c r="T70" s="95"/>
      <c r="U70" s="95"/>
      <c r="V70" s="95"/>
      <c r="W70" s="95"/>
      <c r="X70" s="95"/>
      <c r="Y70" s="95"/>
      <c r="Z70" s="95"/>
      <c r="AA70" s="128"/>
      <c r="AB70" s="128"/>
      <c r="AC70" s="95"/>
      <c r="AD70" s="95"/>
      <c r="AE70" s="95"/>
      <c r="AF70" s="95"/>
    </row>
    <row r="71" spans="1:32" ht="12.75" customHeight="1" thickBot="1" x14ac:dyDescent="0.25">
      <c r="A71" s="99" t="s">
        <v>136</v>
      </c>
      <c r="B71" s="80" t="s">
        <v>19</v>
      </c>
      <c r="C71" s="80">
        <v>2014</v>
      </c>
      <c r="D71" s="80">
        <v>2024</v>
      </c>
      <c r="E71" s="80"/>
      <c r="F71" s="17" t="s">
        <v>4</v>
      </c>
      <c r="G71" s="24">
        <f>H71+I71+J71+K71+L71+M71+N71+O71+P71+Q71+R71</f>
        <v>1891174.42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 t="shared" ref="N71:R72" si="19">N72</f>
        <v>50261.96</v>
      </c>
      <c r="O71" s="42">
        <f t="shared" si="19"/>
        <v>433638.5</v>
      </c>
      <c r="P71" s="42">
        <f t="shared" si="19"/>
        <v>200000</v>
      </c>
      <c r="Q71" s="42">
        <f t="shared" si="19"/>
        <v>150000</v>
      </c>
      <c r="R71" s="42">
        <f t="shared" si="19"/>
        <v>110000</v>
      </c>
      <c r="S71" s="80" t="s">
        <v>20</v>
      </c>
      <c r="T71" s="80" t="s">
        <v>21</v>
      </c>
      <c r="U71" s="80">
        <f>V71+W71+X71+Y71+Z71+AB71+AC71</f>
        <v>76</v>
      </c>
      <c r="V71" s="80">
        <v>60</v>
      </c>
      <c r="W71" s="80">
        <v>12</v>
      </c>
      <c r="X71" s="80">
        <v>4</v>
      </c>
      <c r="Y71" s="80">
        <v>0</v>
      </c>
      <c r="Z71" s="80">
        <v>0</v>
      </c>
      <c r="AA71" s="103">
        <v>110</v>
      </c>
      <c r="AB71" s="103">
        <v>0</v>
      </c>
      <c r="AC71" s="80"/>
      <c r="AD71" s="80"/>
      <c r="AE71" s="80"/>
      <c r="AF71" s="80"/>
    </row>
    <row r="72" spans="1:32" ht="36.75" thickBot="1" x14ac:dyDescent="0.25">
      <c r="A72" s="100"/>
      <c r="B72" s="81"/>
      <c r="C72" s="81"/>
      <c r="D72" s="81"/>
      <c r="E72" s="81"/>
      <c r="F72" s="13" t="s">
        <v>5</v>
      </c>
      <c r="G72" s="27">
        <f>H72+I72+J72+K72+L72+M72+N72+O72+P72+Q72+R72</f>
        <v>1891174.42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 t="shared" si="19"/>
        <v>50261.96</v>
      </c>
      <c r="O72" s="39">
        <f t="shared" si="19"/>
        <v>433638.5</v>
      </c>
      <c r="P72" s="39">
        <f t="shared" si="19"/>
        <v>200000</v>
      </c>
      <c r="Q72" s="39">
        <f t="shared" si="19"/>
        <v>150000</v>
      </c>
      <c r="R72" s="39">
        <f t="shared" si="19"/>
        <v>110000</v>
      </c>
      <c r="S72" s="81"/>
      <c r="T72" s="81"/>
      <c r="U72" s="81"/>
      <c r="V72" s="81"/>
      <c r="W72" s="81"/>
      <c r="X72" s="81"/>
      <c r="Y72" s="81"/>
      <c r="Z72" s="81"/>
      <c r="AA72" s="104"/>
      <c r="AB72" s="104"/>
      <c r="AC72" s="81"/>
      <c r="AD72" s="81"/>
      <c r="AE72" s="81"/>
      <c r="AF72" s="81"/>
    </row>
    <row r="73" spans="1:32" ht="48.75" thickBot="1" x14ac:dyDescent="0.25">
      <c r="A73" s="100"/>
      <c r="B73" s="81"/>
      <c r="C73" s="81"/>
      <c r="D73" s="81"/>
      <c r="E73" s="81"/>
      <c r="F73" s="13" t="s">
        <v>6</v>
      </c>
      <c r="G73" s="27">
        <f>H73+I73+J73+K73+L73+M73+N73+O73+P73+Q73+R73</f>
        <v>1891174.42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50261.96</v>
      </c>
      <c r="O73" s="39">
        <v>433638.5</v>
      </c>
      <c r="P73" s="39">
        <v>200000</v>
      </c>
      <c r="Q73" s="39">
        <v>150000</v>
      </c>
      <c r="R73" s="39">
        <v>110000</v>
      </c>
      <c r="S73" s="81"/>
      <c r="T73" s="81"/>
      <c r="U73" s="81"/>
      <c r="V73" s="81"/>
      <c r="W73" s="81"/>
      <c r="X73" s="81"/>
      <c r="Y73" s="81"/>
      <c r="Z73" s="81"/>
      <c r="AA73" s="104"/>
      <c r="AB73" s="104"/>
      <c r="AC73" s="81"/>
      <c r="AD73" s="81"/>
      <c r="AE73" s="81"/>
      <c r="AF73" s="81"/>
    </row>
    <row r="74" spans="1:32" ht="48.75" thickBot="1" x14ac:dyDescent="0.25">
      <c r="A74" s="100"/>
      <c r="B74" s="81"/>
      <c r="C74" s="81"/>
      <c r="D74" s="81"/>
      <c r="E74" s="81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81"/>
      <c r="T74" s="81"/>
      <c r="U74" s="81"/>
      <c r="V74" s="81"/>
      <c r="W74" s="81"/>
      <c r="X74" s="81"/>
      <c r="Y74" s="81"/>
      <c r="Z74" s="81"/>
      <c r="AA74" s="104"/>
      <c r="AB74" s="104"/>
      <c r="AC74" s="81"/>
      <c r="AD74" s="81"/>
      <c r="AE74" s="81"/>
      <c r="AF74" s="81"/>
    </row>
    <row r="75" spans="1:32" ht="48.75" thickBot="1" x14ac:dyDescent="0.25">
      <c r="A75" s="100"/>
      <c r="B75" s="81"/>
      <c r="C75" s="81"/>
      <c r="D75" s="81"/>
      <c r="E75" s="81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39"/>
      <c r="S75" s="81"/>
      <c r="T75" s="81"/>
      <c r="U75" s="81"/>
      <c r="V75" s="81"/>
      <c r="W75" s="81"/>
      <c r="X75" s="81"/>
      <c r="Y75" s="81"/>
      <c r="Z75" s="81"/>
      <c r="AA75" s="104"/>
      <c r="AB75" s="104"/>
      <c r="AC75" s="81"/>
      <c r="AD75" s="81"/>
      <c r="AE75" s="81"/>
      <c r="AF75" s="81"/>
    </row>
    <row r="76" spans="1:32" ht="31.5" customHeight="1" x14ac:dyDescent="0.2">
      <c r="A76" s="100"/>
      <c r="B76" s="81"/>
      <c r="C76" s="81"/>
      <c r="D76" s="81"/>
      <c r="E76" s="81"/>
      <c r="F76" s="80" t="s">
        <v>9</v>
      </c>
      <c r="G76" s="146"/>
      <c r="H76" s="146"/>
      <c r="I76" s="146"/>
      <c r="J76" s="148"/>
      <c r="K76" s="43"/>
      <c r="L76" s="54"/>
      <c r="M76" s="34"/>
      <c r="N76" s="43"/>
      <c r="O76" s="43"/>
      <c r="P76" s="43"/>
      <c r="Q76" s="43"/>
      <c r="R76" s="43"/>
      <c r="S76" s="81"/>
      <c r="T76" s="81"/>
      <c r="U76" s="81"/>
      <c r="V76" s="81"/>
      <c r="W76" s="81"/>
      <c r="X76" s="81"/>
      <c r="Y76" s="81"/>
      <c r="Z76" s="81"/>
      <c r="AA76" s="104"/>
      <c r="AB76" s="104"/>
      <c r="AC76" s="81"/>
      <c r="AD76" s="81"/>
      <c r="AE76" s="81"/>
      <c r="AF76" s="81"/>
    </row>
    <row r="77" spans="1:32" ht="15.75" customHeight="1" thickBot="1" x14ac:dyDescent="0.25">
      <c r="A77" s="101"/>
      <c r="B77" s="82"/>
      <c r="C77" s="82"/>
      <c r="D77" s="82"/>
      <c r="E77" s="82"/>
      <c r="F77" s="82"/>
      <c r="G77" s="147"/>
      <c r="H77" s="147"/>
      <c r="I77" s="147"/>
      <c r="J77" s="149"/>
      <c r="K77" s="39"/>
      <c r="L77" s="50"/>
      <c r="M77" s="27"/>
      <c r="N77" s="39"/>
      <c r="O77" s="39"/>
      <c r="P77" s="39"/>
      <c r="Q77" s="39"/>
      <c r="R77" s="39"/>
      <c r="S77" s="82"/>
      <c r="T77" s="82"/>
      <c r="U77" s="82"/>
      <c r="V77" s="82"/>
      <c r="W77" s="82"/>
      <c r="X77" s="82"/>
      <c r="Y77" s="82"/>
      <c r="Z77" s="82"/>
      <c r="AA77" s="105"/>
      <c r="AB77" s="105"/>
      <c r="AC77" s="82"/>
      <c r="AD77" s="82"/>
      <c r="AE77" s="82"/>
      <c r="AF77" s="82"/>
    </row>
    <row r="78" spans="1:32" ht="12.75" thickBot="1" x14ac:dyDescent="0.25">
      <c r="A78" s="119" t="s">
        <v>135</v>
      </c>
      <c r="B78" s="80" t="s">
        <v>22</v>
      </c>
      <c r="C78" s="80">
        <v>2014</v>
      </c>
      <c r="D78" s="80">
        <v>2024</v>
      </c>
      <c r="E78" s="80"/>
      <c r="F78" s="17" t="s">
        <v>4</v>
      </c>
      <c r="G78" s="24">
        <f>H78+I78+J78+K78+L78+M78+N78+O78+P78+Q78+R78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133"/>
      <c r="T78" s="93"/>
      <c r="U78" s="93"/>
      <c r="V78" s="80"/>
      <c r="W78" s="80"/>
      <c r="X78" s="80"/>
      <c r="Y78" s="80"/>
      <c r="Z78" s="80"/>
      <c r="AA78" s="103"/>
      <c r="AB78" s="103"/>
      <c r="AC78" s="80"/>
      <c r="AD78" s="80"/>
      <c r="AE78" s="80"/>
      <c r="AF78" s="80"/>
    </row>
    <row r="79" spans="1:32" ht="39" customHeight="1" thickBot="1" x14ac:dyDescent="0.25">
      <c r="A79" s="120"/>
      <c r="B79" s="81"/>
      <c r="C79" s="81"/>
      <c r="D79" s="81"/>
      <c r="E79" s="81"/>
      <c r="F79" s="13" t="s">
        <v>5</v>
      </c>
      <c r="G79" s="27">
        <f>H79+I79+J79+K79+L79+M79+N79+O79+P79+Q79+R79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134"/>
      <c r="T79" s="94"/>
      <c r="U79" s="94"/>
      <c r="V79" s="81"/>
      <c r="W79" s="81"/>
      <c r="X79" s="81"/>
      <c r="Y79" s="81"/>
      <c r="Z79" s="81"/>
      <c r="AA79" s="104"/>
      <c r="AB79" s="104"/>
      <c r="AC79" s="81"/>
      <c r="AD79" s="81"/>
      <c r="AE79" s="81"/>
      <c r="AF79" s="81"/>
    </row>
    <row r="80" spans="1:32" ht="48" customHeight="1" thickBot="1" x14ac:dyDescent="0.25">
      <c r="A80" s="120"/>
      <c r="B80" s="81"/>
      <c r="C80" s="81"/>
      <c r="D80" s="81"/>
      <c r="E80" s="81"/>
      <c r="F80" s="13" t="s">
        <v>6</v>
      </c>
      <c r="G80" s="27">
        <f>H80+I80+J80+K80+L80+M80+N80+O80+P80+Q80+R80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134"/>
      <c r="T80" s="94"/>
      <c r="U80" s="94"/>
      <c r="V80" s="81"/>
      <c r="W80" s="81"/>
      <c r="X80" s="81"/>
      <c r="Y80" s="81"/>
      <c r="Z80" s="81"/>
      <c r="AA80" s="104"/>
      <c r="AB80" s="104"/>
      <c r="AC80" s="81"/>
      <c r="AD80" s="81"/>
      <c r="AE80" s="81"/>
      <c r="AF80" s="81"/>
    </row>
    <row r="81" spans="1:32" ht="49.5" customHeight="1" thickBot="1" x14ac:dyDescent="0.25">
      <c r="A81" s="120"/>
      <c r="B81" s="81"/>
      <c r="C81" s="81"/>
      <c r="D81" s="81"/>
      <c r="E81" s="81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134"/>
      <c r="T81" s="94"/>
      <c r="U81" s="94"/>
      <c r="V81" s="81"/>
      <c r="W81" s="81"/>
      <c r="X81" s="81"/>
      <c r="Y81" s="81"/>
      <c r="Z81" s="81"/>
      <c r="AA81" s="104"/>
      <c r="AB81" s="104"/>
      <c r="AC81" s="81"/>
      <c r="AD81" s="81"/>
      <c r="AE81" s="81"/>
      <c r="AF81" s="81"/>
    </row>
    <row r="82" spans="1:32" ht="48.75" thickBot="1" x14ac:dyDescent="0.25">
      <c r="A82" s="120"/>
      <c r="B82" s="81"/>
      <c r="C82" s="81"/>
      <c r="D82" s="81"/>
      <c r="E82" s="81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39"/>
      <c r="S82" s="134"/>
      <c r="T82" s="94"/>
      <c r="U82" s="94"/>
      <c r="V82" s="81"/>
      <c r="W82" s="81"/>
      <c r="X82" s="81"/>
      <c r="Y82" s="81"/>
      <c r="Z82" s="81"/>
      <c r="AA82" s="104"/>
      <c r="AB82" s="104"/>
      <c r="AC82" s="81"/>
      <c r="AD82" s="81"/>
      <c r="AE82" s="81"/>
      <c r="AF82" s="81"/>
    </row>
    <row r="83" spans="1:32" ht="24.75" thickBot="1" x14ac:dyDescent="0.25">
      <c r="A83" s="121"/>
      <c r="B83" s="82"/>
      <c r="C83" s="82"/>
      <c r="D83" s="82"/>
      <c r="E83" s="82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39"/>
      <c r="S83" s="135"/>
      <c r="T83" s="95"/>
      <c r="U83" s="95"/>
      <c r="V83" s="82"/>
      <c r="W83" s="82"/>
      <c r="X83" s="82"/>
      <c r="Y83" s="82"/>
      <c r="Z83" s="82"/>
      <c r="AA83" s="105"/>
      <c r="AB83" s="105"/>
      <c r="AC83" s="82"/>
      <c r="AD83" s="82"/>
      <c r="AE83" s="82"/>
      <c r="AF83" s="82"/>
    </row>
    <row r="84" spans="1:32" ht="15.75" customHeight="1" thickBot="1" x14ac:dyDescent="0.25">
      <c r="A84" s="119" t="s">
        <v>137</v>
      </c>
      <c r="B84" s="80" t="s">
        <v>23</v>
      </c>
      <c r="C84" s="80">
        <v>2014</v>
      </c>
      <c r="D84" s="80">
        <v>2024</v>
      </c>
      <c r="E84" s="80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80" t="s">
        <v>45</v>
      </c>
      <c r="T84" s="80" t="s">
        <v>43</v>
      </c>
      <c r="U84" s="93">
        <v>100</v>
      </c>
      <c r="V84" s="80">
        <v>100</v>
      </c>
      <c r="W84" s="80">
        <v>0</v>
      </c>
      <c r="X84" s="80">
        <v>0</v>
      </c>
      <c r="Y84" s="80">
        <v>0</v>
      </c>
      <c r="Z84" s="80">
        <v>0</v>
      </c>
      <c r="AA84" s="103">
        <v>0</v>
      </c>
      <c r="AB84" s="103">
        <v>0</v>
      </c>
      <c r="AC84" s="80"/>
      <c r="AD84" s="80"/>
      <c r="AE84" s="80"/>
      <c r="AF84" s="80"/>
    </row>
    <row r="85" spans="1:32" ht="37.5" customHeight="1" thickBot="1" x14ac:dyDescent="0.25">
      <c r="A85" s="120"/>
      <c r="B85" s="81"/>
      <c r="C85" s="81"/>
      <c r="D85" s="81"/>
      <c r="E85" s="81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81"/>
      <c r="T85" s="81"/>
      <c r="U85" s="94"/>
      <c r="V85" s="81"/>
      <c r="W85" s="81"/>
      <c r="X85" s="81"/>
      <c r="Y85" s="81"/>
      <c r="Z85" s="81"/>
      <c r="AA85" s="104"/>
      <c r="AB85" s="104"/>
      <c r="AC85" s="81"/>
      <c r="AD85" s="81"/>
      <c r="AE85" s="81"/>
      <c r="AF85" s="81"/>
    </row>
    <row r="86" spans="1:32" ht="48.75" customHeight="1" thickBot="1" x14ac:dyDescent="0.25">
      <c r="A86" s="120"/>
      <c r="B86" s="81"/>
      <c r="C86" s="81"/>
      <c r="D86" s="81"/>
      <c r="E86" s="81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81"/>
      <c r="T86" s="81"/>
      <c r="U86" s="94"/>
      <c r="V86" s="81"/>
      <c r="W86" s="81"/>
      <c r="X86" s="81"/>
      <c r="Y86" s="81"/>
      <c r="Z86" s="81"/>
      <c r="AA86" s="104"/>
      <c r="AB86" s="104"/>
      <c r="AC86" s="81"/>
      <c r="AD86" s="81"/>
      <c r="AE86" s="81"/>
      <c r="AF86" s="81"/>
    </row>
    <row r="87" spans="1:32" ht="49.5" customHeight="1" thickBot="1" x14ac:dyDescent="0.25">
      <c r="A87" s="120"/>
      <c r="B87" s="102"/>
      <c r="C87" s="81"/>
      <c r="D87" s="81"/>
      <c r="E87" s="81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81"/>
      <c r="T87" s="81"/>
      <c r="U87" s="94"/>
      <c r="V87" s="81"/>
      <c r="W87" s="81"/>
      <c r="X87" s="81"/>
      <c r="Y87" s="81"/>
      <c r="Z87" s="81"/>
      <c r="AA87" s="104"/>
      <c r="AB87" s="104"/>
      <c r="AC87" s="81"/>
      <c r="AD87" s="81"/>
      <c r="AE87" s="81"/>
      <c r="AF87" s="81"/>
    </row>
    <row r="88" spans="1:32" ht="36.75" thickBot="1" x14ac:dyDescent="0.25">
      <c r="A88" s="120"/>
      <c r="B88" s="102"/>
      <c r="C88" s="81"/>
      <c r="D88" s="81"/>
      <c r="E88" s="81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81"/>
      <c r="T88" s="81"/>
      <c r="U88" s="94"/>
      <c r="V88" s="81"/>
      <c r="W88" s="81"/>
      <c r="X88" s="81"/>
      <c r="Y88" s="81"/>
      <c r="Z88" s="81"/>
      <c r="AA88" s="104"/>
      <c r="AB88" s="104"/>
      <c r="AC88" s="81"/>
      <c r="AD88" s="81"/>
      <c r="AE88" s="81"/>
      <c r="AF88" s="81"/>
    </row>
    <row r="89" spans="1:32" ht="103.5" customHeight="1" thickBot="1" x14ac:dyDescent="0.25">
      <c r="A89" s="121"/>
      <c r="B89" s="98"/>
      <c r="C89" s="82"/>
      <c r="D89" s="82"/>
      <c r="E89" s="82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39"/>
      <c r="S89" s="82"/>
      <c r="T89" s="82"/>
      <c r="U89" s="95"/>
      <c r="V89" s="82"/>
      <c r="W89" s="82"/>
      <c r="X89" s="82"/>
      <c r="Y89" s="82"/>
      <c r="Z89" s="82"/>
      <c r="AA89" s="105"/>
      <c r="AB89" s="105"/>
      <c r="AC89" s="82"/>
      <c r="AD89" s="82"/>
      <c r="AE89" s="82"/>
      <c r="AF89" s="82"/>
    </row>
    <row r="90" spans="1:32" ht="12.75" customHeight="1" thickBot="1" x14ac:dyDescent="0.25">
      <c r="A90" s="119" t="s">
        <v>138</v>
      </c>
      <c r="B90" s="80" t="s">
        <v>25</v>
      </c>
      <c r="C90" s="80">
        <v>2014</v>
      </c>
      <c r="D90" s="80">
        <v>2024</v>
      </c>
      <c r="E90" s="80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80" t="s">
        <v>45</v>
      </c>
      <c r="T90" s="80" t="s">
        <v>43</v>
      </c>
      <c r="U90" s="93">
        <v>100</v>
      </c>
      <c r="V90" s="80">
        <v>100</v>
      </c>
      <c r="W90" s="80">
        <v>100</v>
      </c>
      <c r="X90" s="80">
        <v>0</v>
      </c>
      <c r="Y90" s="80">
        <v>0</v>
      </c>
      <c r="Z90" s="80">
        <v>0</v>
      </c>
      <c r="AA90" s="103">
        <v>0</v>
      </c>
      <c r="AB90" s="103">
        <v>0</v>
      </c>
      <c r="AC90" s="80"/>
      <c r="AD90" s="80"/>
      <c r="AE90" s="80"/>
      <c r="AF90" s="80"/>
    </row>
    <row r="91" spans="1:32" ht="38.25" customHeight="1" thickBot="1" x14ac:dyDescent="0.25">
      <c r="A91" s="120"/>
      <c r="B91" s="81"/>
      <c r="C91" s="81"/>
      <c r="D91" s="81"/>
      <c r="E91" s="81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81"/>
      <c r="T91" s="81"/>
      <c r="U91" s="94"/>
      <c r="V91" s="81"/>
      <c r="W91" s="81"/>
      <c r="X91" s="81"/>
      <c r="Y91" s="81"/>
      <c r="Z91" s="81"/>
      <c r="AA91" s="104"/>
      <c r="AB91" s="104"/>
      <c r="AC91" s="81"/>
      <c r="AD91" s="81"/>
      <c r="AE91" s="81"/>
      <c r="AF91" s="81"/>
    </row>
    <row r="92" spans="1:32" ht="48" customHeight="1" thickBot="1" x14ac:dyDescent="0.25">
      <c r="A92" s="120"/>
      <c r="B92" s="81"/>
      <c r="C92" s="81"/>
      <c r="D92" s="81"/>
      <c r="E92" s="81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81"/>
      <c r="T92" s="81"/>
      <c r="U92" s="94"/>
      <c r="V92" s="81"/>
      <c r="W92" s="81"/>
      <c r="X92" s="81"/>
      <c r="Y92" s="81"/>
      <c r="Z92" s="81"/>
      <c r="AA92" s="104"/>
      <c r="AB92" s="104"/>
      <c r="AC92" s="81"/>
      <c r="AD92" s="81"/>
      <c r="AE92" s="81"/>
      <c r="AF92" s="81"/>
    </row>
    <row r="93" spans="1:32" ht="52.5" customHeight="1" thickBot="1" x14ac:dyDescent="0.25">
      <c r="A93" s="120"/>
      <c r="B93" s="81"/>
      <c r="C93" s="81"/>
      <c r="D93" s="81"/>
      <c r="E93" s="81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39"/>
      <c r="S93" s="81"/>
      <c r="T93" s="81"/>
      <c r="U93" s="94"/>
      <c r="V93" s="81"/>
      <c r="W93" s="81"/>
      <c r="X93" s="81"/>
      <c r="Y93" s="81"/>
      <c r="Z93" s="81"/>
      <c r="AA93" s="104"/>
      <c r="AB93" s="104"/>
      <c r="AC93" s="81"/>
      <c r="AD93" s="81"/>
      <c r="AE93" s="81"/>
      <c r="AF93" s="81"/>
    </row>
    <row r="94" spans="1:32" ht="48.75" thickBot="1" x14ac:dyDescent="0.25">
      <c r="A94" s="120"/>
      <c r="B94" s="81"/>
      <c r="C94" s="81"/>
      <c r="D94" s="81"/>
      <c r="E94" s="81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81"/>
      <c r="T94" s="81"/>
      <c r="U94" s="94"/>
      <c r="V94" s="81"/>
      <c r="W94" s="81"/>
      <c r="X94" s="81"/>
      <c r="Y94" s="81"/>
      <c r="Z94" s="81"/>
      <c r="AA94" s="104"/>
      <c r="AB94" s="104"/>
      <c r="AC94" s="81"/>
      <c r="AD94" s="81"/>
      <c r="AE94" s="81"/>
      <c r="AF94" s="81"/>
    </row>
    <row r="95" spans="1:32" ht="24.75" thickBot="1" x14ac:dyDescent="0.25">
      <c r="A95" s="121"/>
      <c r="B95" s="82"/>
      <c r="C95" s="82"/>
      <c r="D95" s="82"/>
      <c r="E95" s="82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82"/>
      <c r="T95" s="82"/>
      <c r="U95" s="95"/>
      <c r="V95" s="82"/>
      <c r="W95" s="82"/>
      <c r="X95" s="82"/>
      <c r="Y95" s="82"/>
      <c r="Z95" s="82"/>
      <c r="AA95" s="105"/>
      <c r="AB95" s="105"/>
      <c r="AC95" s="82"/>
      <c r="AD95" s="82"/>
      <c r="AE95" s="82"/>
      <c r="AF95" s="82"/>
    </row>
    <row r="96" spans="1:32" ht="12.75" thickBot="1" x14ac:dyDescent="0.25">
      <c r="A96" s="119"/>
      <c r="B96" s="106" t="s">
        <v>26</v>
      </c>
      <c r="C96" s="107"/>
      <c r="D96" s="107"/>
      <c r="E96" s="108"/>
      <c r="F96" s="17" t="s">
        <v>4</v>
      </c>
      <c r="G96" s="24">
        <f>H96+I96+J96+K96+L96+M96+N96+O96+P96+Q96+R96</f>
        <v>3981037.26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50261.96</v>
      </c>
      <c r="O96" s="42">
        <f>O97</f>
        <v>433638.5</v>
      </c>
      <c r="P96" s="42">
        <f>P97</f>
        <v>200000</v>
      </c>
      <c r="Q96" s="42">
        <f>Q97</f>
        <v>150000</v>
      </c>
      <c r="R96" s="42">
        <f>R97</f>
        <v>110000</v>
      </c>
      <c r="S96" s="133"/>
      <c r="T96" s="93"/>
      <c r="U96" s="93"/>
      <c r="V96" s="80"/>
      <c r="W96" s="80"/>
      <c r="X96" s="80"/>
      <c r="Y96" s="80"/>
      <c r="Z96" s="80"/>
      <c r="AA96" s="103"/>
      <c r="AB96" s="103"/>
      <c r="AC96" s="80"/>
      <c r="AD96" s="80"/>
      <c r="AE96" s="80"/>
      <c r="AF96" s="80"/>
    </row>
    <row r="97" spans="1:32" ht="36.75" thickBot="1" x14ac:dyDescent="0.25">
      <c r="A97" s="120"/>
      <c r="B97" s="109"/>
      <c r="C97" s="110"/>
      <c r="D97" s="110"/>
      <c r="E97" s="111"/>
      <c r="F97" s="13" t="s">
        <v>5</v>
      </c>
      <c r="G97" s="27">
        <f>H97+I97+J97+K97+L97+M97+N97+O97+P97+Q97+R97</f>
        <v>3981037.26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50261.96</v>
      </c>
      <c r="O97" s="39">
        <f>O59</f>
        <v>433638.5</v>
      </c>
      <c r="P97" s="39">
        <f>P60</f>
        <v>200000</v>
      </c>
      <c r="Q97" s="39">
        <f>Q98</f>
        <v>150000</v>
      </c>
      <c r="R97" s="39">
        <f>R98</f>
        <v>110000</v>
      </c>
      <c r="S97" s="134"/>
      <c r="T97" s="94"/>
      <c r="U97" s="94"/>
      <c r="V97" s="81"/>
      <c r="W97" s="81"/>
      <c r="X97" s="81"/>
      <c r="Y97" s="81"/>
      <c r="Z97" s="81"/>
      <c r="AA97" s="104"/>
      <c r="AB97" s="104"/>
      <c r="AC97" s="81"/>
      <c r="AD97" s="81"/>
      <c r="AE97" s="81"/>
      <c r="AF97" s="81"/>
    </row>
    <row r="98" spans="1:32" ht="48.75" thickBot="1" x14ac:dyDescent="0.25">
      <c r="A98" s="120"/>
      <c r="B98" s="109"/>
      <c r="C98" s="110"/>
      <c r="D98" s="110"/>
      <c r="E98" s="111"/>
      <c r="F98" s="13" t="s">
        <v>6</v>
      </c>
      <c r="G98" s="27">
        <f>H98+I98+J98+K98+L98+M98+N98+O98+P98+Q98+R98</f>
        <v>3981037.26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50261.96</v>
      </c>
      <c r="O98" s="39">
        <f>O60</f>
        <v>433638.5</v>
      </c>
      <c r="P98" s="39">
        <f>P66</f>
        <v>200000</v>
      </c>
      <c r="Q98" s="39">
        <f>Q60</f>
        <v>150000</v>
      </c>
      <c r="R98" s="39">
        <f>R60</f>
        <v>110000</v>
      </c>
      <c r="S98" s="134"/>
      <c r="T98" s="94"/>
      <c r="U98" s="94"/>
      <c r="V98" s="81"/>
      <c r="W98" s="81"/>
      <c r="X98" s="81"/>
      <c r="Y98" s="81"/>
      <c r="Z98" s="81"/>
      <c r="AA98" s="104"/>
      <c r="AB98" s="104"/>
      <c r="AC98" s="81"/>
      <c r="AD98" s="81"/>
      <c r="AE98" s="81"/>
      <c r="AF98" s="81"/>
    </row>
    <row r="99" spans="1:32" ht="48.75" customHeight="1" thickBot="1" x14ac:dyDescent="0.25">
      <c r="A99" s="120"/>
      <c r="B99" s="109"/>
      <c r="C99" s="110"/>
      <c r="D99" s="110"/>
      <c r="E99" s="111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39"/>
      <c r="S99" s="134"/>
      <c r="T99" s="94"/>
      <c r="U99" s="94"/>
      <c r="V99" s="81"/>
      <c r="W99" s="81"/>
      <c r="X99" s="81"/>
      <c r="Y99" s="81"/>
      <c r="Z99" s="81"/>
      <c r="AA99" s="104"/>
      <c r="AB99" s="104"/>
      <c r="AC99" s="81"/>
      <c r="AD99" s="81"/>
      <c r="AE99" s="81"/>
      <c r="AF99" s="81"/>
    </row>
    <row r="100" spans="1:32" ht="48.75" thickBot="1" x14ac:dyDescent="0.25">
      <c r="A100" s="120"/>
      <c r="B100" s="109"/>
      <c r="C100" s="110"/>
      <c r="D100" s="110"/>
      <c r="E100" s="111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134"/>
      <c r="T100" s="94"/>
      <c r="U100" s="94"/>
      <c r="V100" s="81"/>
      <c r="W100" s="81"/>
      <c r="X100" s="81"/>
      <c r="Y100" s="81"/>
      <c r="Z100" s="81"/>
      <c r="AA100" s="104"/>
      <c r="AB100" s="104"/>
      <c r="AC100" s="81"/>
      <c r="AD100" s="81"/>
      <c r="AE100" s="81"/>
      <c r="AF100" s="81"/>
    </row>
    <row r="101" spans="1:32" ht="24.75" thickBot="1" x14ac:dyDescent="0.25">
      <c r="A101" s="121"/>
      <c r="B101" s="112"/>
      <c r="C101" s="113"/>
      <c r="D101" s="113"/>
      <c r="E101" s="114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135"/>
      <c r="T101" s="95"/>
      <c r="U101" s="95"/>
      <c r="V101" s="82"/>
      <c r="W101" s="82"/>
      <c r="X101" s="82"/>
      <c r="Y101" s="82"/>
      <c r="Z101" s="82"/>
      <c r="AA101" s="105"/>
      <c r="AB101" s="105"/>
      <c r="AC101" s="82"/>
      <c r="AD101" s="82"/>
      <c r="AE101" s="82"/>
      <c r="AF101" s="82"/>
    </row>
    <row r="102" spans="1:32" s="21" customFormat="1" ht="31.5" customHeight="1" thickBot="1" x14ac:dyDescent="0.3">
      <c r="A102" s="89" t="s">
        <v>27</v>
      </c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85"/>
      <c r="AC102" s="85"/>
      <c r="AD102" s="85"/>
      <c r="AE102" s="85"/>
      <c r="AF102" s="86"/>
    </row>
    <row r="103" spans="1:32" s="21" customFormat="1" ht="31.5" customHeight="1" thickBot="1" x14ac:dyDescent="0.3">
      <c r="A103" s="89" t="s">
        <v>168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85"/>
      <c r="AC103" s="85"/>
      <c r="AD103" s="85"/>
      <c r="AE103" s="85"/>
      <c r="AF103" s="86"/>
    </row>
    <row r="104" spans="1:32" s="21" customFormat="1" ht="15.75" thickBot="1" x14ac:dyDescent="0.3">
      <c r="A104" s="89" t="s">
        <v>28</v>
      </c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85"/>
      <c r="AC104" s="85"/>
      <c r="AD104" s="85"/>
      <c r="AE104" s="85"/>
      <c r="AF104" s="86"/>
    </row>
    <row r="105" spans="1:32" ht="12.75" thickBot="1" x14ac:dyDescent="0.25">
      <c r="A105" s="80">
        <v>3</v>
      </c>
      <c r="B105" s="80" t="s">
        <v>29</v>
      </c>
      <c r="C105" s="80">
        <v>2014</v>
      </c>
      <c r="D105" s="80">
        <v>2024</v>
      </c>
      <c r="E105" s="80"/>
      <c r="F105" s="17" t="s">
        <v>4</v>
      </c>
      <c r="G105" s="24">
        <f>H105+I105+J105+K105+L105+M105+N105+O105+P105+Q105+R105</f>
        <v>1673928.37</v>
      </c>
      <c r="H105" s="24">
        <v>0</v>
      </c>
      <c r="I105" s="24">
        <v>25000</v>
      </c>
      <c r="J105" s="33">
        <v>54817.440000000002</v>
      </c>
      <c r="K105" s="42">
        <f t="shared" ref="K105:O106" si="20">K106</f>
        <v>32942.629999999997</v>
      </c>
      <c r="L105" s="53">
        <f t="shared" si="20"/>
        <v>259723.3</v>
      </c>
      <c r="M105" s="24">
        <f t="shared" si="20"/>
        <v>796500</v>
      </c>
      <c r="N105" s="42">
        <f t="shared" si="20"/>
        <v>14945</v>
      </c>
      <c r="O105" s="42">
        <f t="shared" si="20"/>
        <v>385000</v>
      </c>
      <c r="P105" s="42">
        <f t="shared" ref="P105:R106" si="21">P106</f>
        <v>35000</v>
      </c>
      <c r="Q105" s="42">
        <f t="shared" si="21"/>
        <v>35000</v>
      </c>
      <c r="R105" s="42">
        <f t="shared" si="21"/>
        <v>35000</v>
      </c>
      <c r="S105" s="80"/>
      <c r="T105" s="80"/>
      <c r="U105" s="80"/>
      <c r="V105" s="80"/>
      <c r="W105" s="80"/>
      <c r="X105" s="80"/>
      <c r="Y105" s="80"/>
      <c r="Z105" s="80"/>
      <c r="AA105" s="103"/>
      <c r="AB105" s="103"/>
      <c r="AC105" s="80"/>
      <c r="AD105" s="80"/>
      <c r="AE105" s="80"/>
      <c r="AF105" s="80"/>
    </row>
    <row r="106" spans="1:32" ht="37.5" customHeight="1" thickBot="1" x14ac:dyDescent="0.25">
      <c r="A106" s="81"/>
      <c r="B106" s="81"/>
      <c r="C106" s="81"/>
      <c r="D106" s="81"/>
      <c r="E106" s="81"/>
      <c r="F106" s="13" t="s">
        <v>5</v>
      </c>
      <c r="G106" s="27">
        <f>H106+I106+J106+K106+L106+M106+N106+O106+P106+Q106+R106</f>
        <v>1673928.37</v>
      </c>
      <c r="H106" s="27">
        <v>0</v>
      </c>
      <c r="I106" s="27">
        <v>25000</v>
      </c>
      <c r="J106" s="28">
        <f t="shared" ref="J106:J107" si="22">J105</f>
        <v>54817.440000000002</v>
      </c>
      <c r="K106" s="39">
        <f t="shared" si="20"/>
        <v>32942.629999999997</v>
      </c>
      <c r="L106" s="50">
        <f t="shared" si="20"/>
        <v>259723.3</v>
      </c>
      <c r="M106" s="27">
        <f t="shared" si="20"/>
        <v>796500</v>
      </c>
      <c r="N106" s="39">
        <f t="shared" si="20"/>
        <v>14945</v>
      </c>
      <c r="O106" s="39">
        <f t="shared" si="20"/>
        <v>385000</v>
      </c>
      <c r="P106" s="39">
        <f t="shared" si="21"/>
        <v>35000</v>
      </c>
      <c r="Q106" s="39">
        <f t="shared" si="21"/>
        <v>35000</v>
      </c>
      <c r="R106" s="39">
        <f t="shared" si="21"/>
        <v>35000</v>
      </c>
      <c r="S106" s="81"/>
      <c r="T106" s="81"/>
      <c r="U106" s="81"/>
      <c r="V106" s="81"/>
      <c r="W106" s="81"/>
      <c r="X106" s="81"/>
      <c r="Y106" s="81"/>
      <c r="Z106" s="81"/>
      <c r="AA106" s="104"/>
      <c r="AB106" s="104"/>
      <c r="AC106" s="81"/>
      <c r="AD106" s="81"/>
      <c r="AE106" s="81"/>
      <c r="AF106" s="81"/>
    </row>
    <row r="107" spans="1:32" ht="48" customHeight="1" thickBot="1" x14ac:dyDescent="0.25">
      <c r="A107" s="81"/>
      <c r="B107" s="81"/>
      <c r="C107" s="81"/>
      <c r="D107" s="81"/>
      <c r="E107" s="81"/>
      <c r="F107" s="13" t="s">
        <v>6</v>
      </c>
      <c r="G107" s="27">
        <f>H107+I107+J107+K107+L107+N107+M107+O107+P107+Q107+R107</f>
        <v>1673928.37</v>
      </c>
      <c r="H107" s="27">
        <v>0</v>
      </c>
      <c r="I107" s="27">
        <v>25000</v>
      </c>
      <c r="J107" s="28">
        <f t="shared" si="22"/>
        <v>54817.440000000002</v>
      </c>
      <c r="K107" s="39">
        <v>32942.629999999997</v>
      </c>
      <c r="L107" s="50">
        <f>L113+L143+L167</f>
        <v>259723.3</v>
      </c>
      <c r="M107" s="27">
        <f>M113+M143+M167</f>
        <v>796500</v>
      </c>
      <c r="N107" s="39">
        <f>N113+N143+N167</f>
        <v>14945</v>
      </c>
      <c r="O107" s="39">
        <f>O113+O143+O167+Q157</f>
        <v>385000</v>
      </c>
      <c r="P107" s="39">
        <v>35000</v>
      </c>
      <c r="Q107" s="39">
        <v>35000</v>
      </c>
      <c r="R107" s="39">
        <v>35000</v>
      </c>
      <c r="S107" s="81"/>
      <c r="T107" s="81"/>
      <c r="U107" s="81"/>
      <c r="V107" s="81"/>
      <c r="W107" s="81"/>
      <c r="X107" s="81"/>
      <c r="Y107" s="81"/>
      <c r="Z107" s="81"/>
      <c r="AA107" s="104"/>
      <c r="AB107" s="104"/>
      <c r="AC107" s="81"/>
      <c r="AD107" s="81"/>
      <c r="AE107" s="81"/>
      <c r="AF107" s="81"/>
    </row>
    <row r="108" spans="1:32" ht="51.75" customHeight="1" thickBot="1" x14ac:dyDescent="0.25">
      <c r="A108" s="81"/>
      <c r="B108" s="81"/>
      <c r="C108" s="81"/>
      <c r="D108" s="81"/>
      <c r="E108" s="81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81"/>
      <c r="T108" s="102"/>
      <c r="U108" s="102"/>
      <c r="V108" s="102"/>
      <c r="W108" s="102"/>
      <c r="X108" s="102"/>
      <c r="Y108" s="102"/>
      <c r="Z108" s="102"/>
      <c r="AA108" s="132"/>
      <c r="AB108" s="132"/>
      <c r="AC108" s="102"/>
      <c r="AD108" s="102"/>
      <c r="AE108" s="102"/>
      <c r="AF108" s="102"/>
    </row>
    <row r="109" spans="1:32" ht="48.75" thickBot="1" x14ac:dyDescent="0.25">
      <c r="A109" s="81"/>
      <c r="B109" s="81"/>
      <c r="C109" s="81"/>
      <c r="D109" s="81"/>
      <c r="E109" s="81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39"/>
      <c r="S109" s="81"/>
      <c r="T109" s="102"/>
      <c r="U109" s="102"/>
      <c r="V109" s="102"/>
      <c r="W109" s="102"/>
      <c r="X109" s="102"/>
      <c r="Y109" s="102"/>
      <c r="Z109" s="102"/>
      <c r="AA109" s="132"/>
      <c r="AB109" s="132"/>
      <c r="AC109" s="102"/>
      <c r="AD109" s="102"/>
      <c r="AE109" s="102"/>
      <c r="AF109" s="102"/>
    </row>
    <row r="110" spans="1:32" ht="54" customHeight="1" thickBot="1" x14ac:dyDescent="0.25">
      <c r="A110" s="82"/>
      <c r="B110" s="82"/>
      <c r="C110" s="82"/>
      <c r="D110" s="82"/>
      <c r="E110" s="82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39"/>
      <c r="S110" s="82"/>
      <c r="T110" s="98"/>
      <c r="U110" s="98"/>
      <c r="V110" s="98"/>
      <c r="W110" s="98"/>
      <c r="X110" s="98"/>
      <c r="Y110" s="98"/>
      <c r="Z110" s="98"/>
      <c r="AA110" s="125"/>
      <c r="AB110" s="125"/>
      <c r="AC110" s="98"/>
      <c r="AD110" s="98"/>
      <c r="AE110" s="98"/>
      <c r="AF110" s="98"/>
    </row>
    <row r="111" spans="1:32" ht="12.75" thickBot="1" x14ac:dyDescent="0.25">
      <c r="A111" s="99" t="s">
        <v>98</v>
      </c>
      <c r="B111" s="80" t="s">
        <v>30</v>
      </c>
      <c r="C111" s="80">
        <v>2014</v>
      </c>
      <c r="D111" s="80">
        <v>2024</v>
      </c>
      <c r="E111" s="80"/>
      <c r="F111" s="17" t="s">
        <v>4</v>
      </c>
      <c r="G111" s="24">
        <f>H111+I111+J111+K111+L111+M111+N111+O111+P111+Q111+R111</f>
        <v>1551928.37</v>
      </c>
      <c r="H111" s="24">
        <v>0</v>
      </c>
      <c r="I111" s="24">
        <v>25000</v>
      </c>
      <c r="J111" s="33">
        <v>44817.440000000002</v>
      </c>
      <c r="K111" s="42">
        <f t="shared" ref="K111:R112" si="23">K112</f>
        <v>30942.63</v>
      </c>
      <c r="L111" s="53">
        <f t="shared" si="23"/>
        <v>249723.3</v>
      </c>
      <c r="M111" s="24">
        <f t="shared" si="23"/>
        <v>776500</v>
      </c>
      <c r="N111" s="42">
        <f t="shared" si="23"/>
        <v>14945</v>
      </c>
      <c r="O111" s="42">
        <f t="shared" si="23"/>
        <v>365000</v>
      </c>
      <c r="P111" s="42">
        <f t="shared" si="23"/>
        <v>15000</v>
      </c>
      <c r="Q111" s="42">
        <f t="shared" si="23"/>
        <v>15000</v>
      </c>
      <c r="R111" s="42">
        <f t="shared" si="23"/>
        <v>15000</v>
      </c>
      <c r="S111" s="80"/>
      <c r="T111" s="80"/>
      <c r="U111" s="80"/>
      <c r="V111" s="80"/>
      <c r="W111" s="80"/>
      <c r="X111" s="80"/>
      <c r="Y111" s="80"/>
      <c r="Z111" s="80"/>
      <c r="AA111" s="103"/>
      <c r="AB111" s="103"/>
      <c r="AC111" s="80"/>
      <c r="AD111" s="80"/>
      <c r="AE111" s="80"/>
      <c r="AF111" s="80"/>
    </row>
    <row r="112" spans="1:32" ht="36.75" thickBot="1" x14ac:dyDescent="0.25">
      <c r="A112" s="100"/>
      <c r="B112" s="81"/>
      <c r="C112" s="81"/>
      <c r="D112" s="81"/>
      <c r="E112" s="81"/>
      <c r="F112" s="13" t="s">
        <v>5</v>
      </c>
      <c r="G112" s="27">
        <f>H112+I112+J112+K112+L112+M112+N112+O112+P112+Q112+R112</f>
        <v>1551928.37</v>
      </c>
      <c r="H112" s="27">
        <v>0</v>
      </c>
      <c r="I112" s="27">
        <v>25000</v>
      </c>
      <c r="J112" s="28">
        <f>J111</f>
        <v>44817.440000000002</v>
      </c>
      <c r="K112" s="39">
        <f t="shared" si="23"/>
        <v>30942.63</v>
      </c>
      <c r="L112" s="50">
        <f t="shared" si="23"/>
        <v>249723.3</v>
      </c>
      <c r="M112" s="27">
        <f t="shared" si="23"/>
        <v>776500</v>
      </c>
      <c r="N112" s="39">
        <f t="shared" si="23"/>
        <v>14945</v>
      </c>
      <c r="O112" s="39">
        <f t="shared" si="23"/>
        <v>365000</v>
      </c>
      <c r="P112" s="39">
        <f t="shared" si="23"/>
        <v>15000</v>
      </c>
      <c r="Q112" s="39">
        <f t="shared" si="23"/>
        <v>15000</v>
      </c>
      <c r="R112" s="39">
        <f t="shared" si="23"/>
        <v>15000</v>
      </c>
      <c r="S112" s="81"/>
      <c r="T112" s="81"/>
      <c r="U112" s="81"/>
      <c r="V112" s="81"/>
      <c r="W112" s="81"/>
      <c r="X112" s="81"/>
      <c r="Y112" s="81"/>
      <c r="Z112" s="81"/>
      <c r="AA112" s="104"/>
      <c r="AB112" s="104"/>
      <c r="AC112" s="81"/>
      <c r="AD112" s="81"/>
      <c r="AE112" s="81"/>
      <c r="AF112" s="81"/>
    </row>
    <row r="113" spans="1:32" ht="48.75" thickBot="1" x14ac:dyDescent="0.25">
      <c r="A113" s="100"/>
      <c r="B113" s="81"/>
      <c r="C113" s="81"/>
      <c r="D113" s="81"/>
      <c r="E113" s="81"/>
      <c r="F113" s="13" t="s">
        <v>6</v>
      </c>
      <c r="G113" s="27">
        <f>H113+I113+J113+K113+L113+M113+N113+O113+P113+Q113+R113</f>
        <v>1551928.37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O119+O125+O131+O137</f>
        <v>365000</v>
      </c>
      <c r="P113" s="39">
        <f>P119</f>
        <v>15000</v>
      </c>
      <c r="Q113" s="39">
        <f>Q119</f>
        <v>15000</v>
      </c>
      <c r="R113" s="39">
        <f>R119</f>
        <v>15000</v>
      </c>
      <c r="S113" s="81"/>
      <c r="T113" s="81"/>
      <c r="U113" s="81"/>
      <c r="V113" s="81"/>
      <c r="W113" s="81"/>
      <c r="X113" s="81"/>
      <c r="Y113" s="81"/>
      <c r="Z113" s="81"/>
      <c r="AA113" s="104"/>
      <c r="AB113" s="104"/>
      <c r="AC113" s="81"/>
      <c r="AD113" s="81"/>
      <c r="AE113" s="81"/>
      <c r="AF113" s="81"/>
    </row>
    <row r="114" spans="1:32" ht="48.75" thickBot="1" x14ac:dyDescent="0.25">
      <c r="A114" s="100"/>
      <c r="B114" s="81"/>
      <c r="C114" s="81"/>
      <c r="D114" s="81"/>
      <c r="E114" s="81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81"/>
      <c r="T114" s="81"/>
      <c r="U114" s="81"/>
      <c r="V114" s="81"/>
      <c r="W114" s="81"/>
      <c r="X114" s="81"/>
      <c r="Y114" s="81"/>
      <c r="Z114" s="81"/>
      <c r="AA114" s="104"/>
      <c r="AB114" s="104"/>
      <c r="AC114" s="81"/>
      <c r="AD114" s="81"/>
      <c r="AE114" s="81"/>
      <c r="AF114" s="81"/>
    </row>
    <row r="115" spans="1:32" ht="48.75" thickBot="1" x14ac:dyDescent="0.25">
      <c r="A115" s="100"/>
      <c r="B115" s="81"/>
      <c r="C115" s="81"/>
      <c r="D115" s="81"/>
      <c r="E115" s="81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39"/>
      <c r="S115" s="81"/>
      <c r="T115" s="81"/>
      <c r="U115" s="81"/>
      <c r="V115" s="81"/>
      <c r="W115" s="81"/>
      <c r="X115" s="81"/>
      <c r="Y115" s="81"/>
      <c r="Z115" s="81"/>
      <c r="AA115" s="104"/>
      <c r="AB115" s="104"/>
      <c r="AC115" s="81"/>
      <c r="AD115" s="81"/>
      <c r="AE115" s="81"/>
      <c r="AF115" s="81"/>
    </row>
    <row r="116" spans="1:32" ht="24.75" thickBot="1" x14ac:dyDescent="0.25">
      <c r="A116" s="101"/>
      <c r="B116" s="82"/>
      <c r="C116" s="82"/>
      <c r="D116" s="82"/>
      <c r="E116" s="82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39"/>
      <c r="S116" s="82"/>
      <c r="T116" s="82"/>
      <c r="U116" s="82"/>
      <c r="V116" s="82"/>
      <c r="W116" s="82"/>
      <c r="X116" s="82"/>
      <c r="Y116" s="82"/>
      <c r="Z116" s="82"/>
      <c r="AA116" s="105"/>
      <c r="AB116" s="105"/>
      <c r="AC116" s="82"/>
      <c r="AD116" s="82"/>
      <c r="AE116" s="82"/>
      <c r="AF116" s="82"/>
    </row>
    <row r="117" spans="1:32" ht="12.75" customHeight="1" thickBot="1" x14ac:dyDescent="0.25">
      <c r="A117" s="99" t="s">
        <v>99</v>
      </c>
      <c r="B117" s="80" t="s">
        <v>31</v>
      </c>
      <c r="C117" s="80">
        <v>2014</v>
      </c>
      <c r="D117" s="80">
        <v>2024</v>
      </c>
      <c r="E117" s="80"/>
      <c r="F117" s="17" t="s">
        <v>4</v>
      </c>
      <c r="G117" s="24">
        <f>H117+I117+J117+K117+L117+M117+N117+O117+P117+Q117+R117</f>
        <v>517205.07</v>
      </c>
      <c r="H117" s="24">
        <v>0</v>
      </c>
      <c r="I117" s="24">
        <v>25000</v>
      </c>
      <c r="J117" s="33">
        <v>44817.440000000002</v>
      </c>
      <c r="K117" s="42">
        <f t="shared" ref="K117:O118" si="24">K118</f>
        <v>30942.63</v>
      </c>
      <c r="L117" s="53">
        <f t="shared" si="24"/>
        <v>30000</v>
      </c>
      <c r="M117" s="24">
        <f t="shared" si="24"/>
        <v>161500</v>
      </c>
      <c r="N117" s="42">
        <f t="shared" si="24"/>
        <v>14945</v>
      </c>
      <c r="O117" s="42">
        <f t="shared" si="24"/>
        <v>165000</v>
      </c>
      <c r="P117" s="42">
        <f t="shared" ref="P117:R118" si="25">P118</f>
        <v>15000</v>
      </c>
      <c r="Q117" s="42">
        <f t="shared" si="25"/>
        <v>15000</v>
      </c>
      <c r="R117" s="42">
        <f t="shared" si="25"/>
        <v>15000</v>
      </c>
      <c r="S117" s="80" t="s">
        <v>45</v>
      </c>
      <c r="T117" s="80" t="s">
        <v>43</v>
      </c>
      <c r="U117" s="80">
        <v>100</v>
      </c>
      <c r="V117" s="80">
        <v>0</v>
      </c>
      <c r="W117" s="80">
        <v>100</v>
      </c>
      <c r="X117" s="80">
        <v>100</v>
      </c>
      <c r="Y117" s="80">
        <v>100</v>
      </c>
      <c r="Z117" s="80">
        <v>98</v>
      </c>
      <c r="AA117" s="103">
        <v>100</v>
      </c>
      <c r="AB117" s="103">
        <v>100</v>
      </c>
      <c r="AC117" s="80"/>
      <c r="AD117" s="80"/>
      <c r="AE117" s="80"/>
      <c r="AF117" s="80"/>
    </row>
    <row r="118" spans="1:32" ht="39" customHeight="1" thickBot="1" x14ac:dyDescent="0.25">
      <c r="A118" s="100"/>
      <c r="B118" s="81"/>
      <c r="C118" s="81"/>
      <c r="D118" s="81"/>
      <c r="E118" s="81"/>
      <c r="F118" s="13" t="s">
        <v>5</v>
      </c>
      <c r="G118" s="27">
        <f>H118+I118+J118+K118+L118+M118+N118+O118+P118+Q118+R118</f>
        <v>517205.07</v>
      </c>
      <c r="H118" s="27">
        <v>0</v>
      </c>
      <c r="I118" s="27">
        <v>25000</v>
      </c>
      <c r="J118" s="28">
        <f>J117</f>
        <v>44817.440000000002</v>
      </c>
      <c r="K118" s="39">
        <f t="shared" si="24"/>
        <v>30942.63</v>
      </c>
      <c r="L118" s="50">
        <f t="shared" si="24"/>
        <v>30000</v>
      </c>
      <c r="M118" s="27">
        <f t="shared" si="24"/>
        <v>161500</v>
      </c>
      <c r="N118" s="39">
        <f t="shared" si="24"/>
        <v>14945</v>
      </c>
      <c r="O118" s="39">
        <f t="shared" si="24"/>
        <v>165000</v>
      </c>
      <c r="P118" s="39">
        <f t="shared" si="25"/>
        <v>15000</v>
      </c>
      <c r="Q118" s="39">
        <f t="shared" si="25"/>
        <v>15000</v>
      </c>
      <c r="R118" s="39">
        <f t="shared" si="25"/>
        <v>15000</v>
      </c>
      <c r="S118" s="81"/>
      <c r="T118" s="81"/>
      <c r="U118" s="81"/>
      <c r="V118" s="81"/>
      <c r="W118" s="81"/>
      <c r="X118" s="81"/>
      <c r="Y118" s="81"/>
      <c r="Z118" s="81"/>
      <c r="AA118" s="104"/>
      <c r="AB118" s="104"/>
      <c r="AC118" s="81"/>
      <c r="AD118" s="81"/>
      <c r="AE118" s="81"/>
      <c r="AF118" s="81"/>
    </row>
    <row r="119" spans="1:32" ht="48" customHeight="1" thickBot="1" x14ac:dyDescent="0.25">
      <c r="A119" s="100"/>
      <c r="B119" s="81"/>
      <c r="C119" s="81"/>
      <c r="D119" s="81"/>
      <c r="E119" s="81"/>
      <c r="F119" s="13" t="s">
        <v>6</v>
      </c>
      <c r="G119" s="27">
        <f>H119+I119+J119+K119+L119+M119+N119+O119+P119+Q119+R119</f>
        <v>517205.07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f>15000+50000+100000</f>
        <v>165000</v>
      </c>
      <c r="P119" s="39">
        <v>15000</v>
      </c>
      <c r="Q119" s="39">
        <v>15000</v>
      </c>
      <c r="R119" s="39">
        <v>15000</v>
      </c>
      <c r="S119" s="81"/>
      <c r="T119" s="81"/>
      <c r="U119" s="81"/>
      <c r="V119" s="81"/>
      <c r="W119" s="81"/>
      <c r="X119" s="81"/>
      <c r="Y119" s="81"/>
      <c r="Z119" s="81"/>
      <c r="AA119" s="104"/>
      <c r="AB119" s="104"/>
      <c r="AC119" s="81"/>
      <c r="AD119" s="81"/>
      <c r="AE119" s="81"/>
      <c r="AF119" s="81"/>
    </row>
    <row r="120" spans="1:32" ht="51" customHeight="1" thickBot="1" x14ac:dyDescent="0.25">
      <c r="A120" s="100"/>
      <c r="B120" s="81"/>
      <c r="C120" s="81"/>
      <c r="D120" s="81"/>
      <c r="E120" s="81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39"/>
      <c r="S120" s="81"/>
      <c r="T120" s="81"/>
      <c r="U120" s="81"/>
      <c r="V120" s="81"/>
      <c r="W120" s="81"/>
      <c r="X120" s="81"/>
      <c r="Y120" s="81"/>
      <c r="Z120" s="81"/>
      <c r="AA120" s="104"/>
      <c r="AB120" s="104"/>
      <c r="AC120" s="81"/>
      <c r="AD120" s="81"/>
      <c r="AE120" s="81"/>
      <c r="AF120" s="81"/>
    </row>
    <row r="121" spans="1:32" ht="48.75" thickBot="1" x14ac:dyDescent="0.25">
      <c r="A121" s="100"/>
      <c r="B121" s="81"/>
      <c r="C121" s="81"/>
      <c r="D121" s="81"/>
      <c r="E121" s="81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81"/>
      <c r="T121" s="81"/>
      <c r="U121" s="81"/>
      <c r="V121" s="81"/>
      <c r="W121" s="81"/>
      <c r="X121" s="81"/>
      <c r="Y121" s="81"/>
      <c r="Z121" s="81"/>
      <c r="AA121" s="104"/>
      <c r="AB121" s="104"/>
      <c r="AC121" s="81"/>
      <c r="AD121" s="81"/>
      <c r="AE121" s="81"/>
      <c r="AF121" s="81"/>
    </row>
    <row r="122" spans="1:32" ht="24.75" thickBot="1" x14ac:dyDescent="0.25">
      <c r="A122" s="101"/>
      <c r="B122" s="82"/>
      <c r="C122" s="82"/>
      <c r="D122" s="82"/>
      <c r="E122" s="82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82"/>
      <c r="T122" s="82"/>
      <c r="U122" s="82"/>
      <c r="V122" s="82"/>
      <c r="W122" s="82"/>
      <c r="X122" s="82"/>
      <c r="Y122" s="82"/>
      <c r="Z122" s="82"/>
      <c r="AA122" s="105"/>
      <c r="AB122" s="105"/>
      <c r="AC122" s="82"/>
      <c r="AD122" s="82"/>
      <c r="AE122" s="82"/>
      <c r="AF122" s="82"/>
    </row>
    <row r="123" spans="1:32" ht="12.75" customHeight="1" thickBot="1" x14ac:dyDescent="0.25">
      <c r="A123" s="99" t="s">
        <v>101</v>
      </c>
      <c r="B123" s="80" t="s">
        <v>145</v>
      </c>
      <c r="C123" s="80">
        <v>2018</v>
      </c>
      <c r="D123" s="80">
        <v>2024</v>
      </c>
      <c r="E123" s="80"/>
      <c r="F123" s="17" t="s">
        <v>4</v>
      </c>
      <c r="G123" s="24">
        <f>H123+I123+J123+K123+L123+M123+N123+O123+P123+Q123+R123</f>
        <v>734723.3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26">L124</f>
        <v>219723.3</v>
      </c>
      <c r="M123" s="24">
        <f t="shared" si="26"/>
        <v>415000</v>
      </c>
      <c r="N123" s="42">
        <f t="shared" si="26"/>
        <v>0</v>
      </c>
      <c r="O123" s="42">
        <f>O124</f>
        <v>100000</v>
      </c>
      <c r="P123" s="42">
        <v>0</v>
      </c>
      <c r="Q123" s="42">
        <v>0</v>
      </c>
      <c r="R123" s="42">
        <v>0</v>
      </c>
      <c r="S123" s="80" t="s">
        <v>146</v>
      </c>
      <c r="T123" s="80" t="s">
        <v>21</v>
      </c>
      <c r="U123" s="80">
        <v>3</v>
      </c>
      <c r="V123" s="80">
        <v>0</v>
      </c>
      <c r="W123" s="80">
        <v>0</v>
      </c>
      <c r="X123" s="80">
        <v>0</v>
      </c>
      <c r="Y123" s="80">
        <v>0</v>
      </c>
      <c r="Z123" s="139">
        <v>3</v>
      </c>
      <c r="AA123" s="103">
        <v>2</v>
      </c>
      <c r="AB123" s="129">
        <v>0</v>
      </c>
      <c r="AC123" s="80"/>
      <c r="AD123" s="80"/>
      <c r="AE123" s="80"/>
      <c r="AF123" s="80"/>
    </row>
    <row r="124" spans="1:32" ht="36.75" thickBot="1" x14ac:dyDescent="0.25">
      <c r="A124" s="100"/>
      <c r="B124" s="81"/>
      <c r="C124" s="81"/>
      <c r="D124" s="81"/>
      <c r="E124" s="81"/>
      <c r="F124" s="13" t="s">
        <v>5</v>
      </c>
      <c r="G124" s="27">
        <f>H124+I124+J124+K124+L124+M124+N124+O124+P124+Q124+R124</f>
        <v>734723.3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26"/>
        <v>219723.3</v>
      </c>
      <c r="M124" s="27">
        <f t="shared" si="26"/>
        <v>415000</v>
      </c>
      <c r="N124" s="39">
        <f t="shared" si="26"/>
        <v>0</v>
      </c>
      <c r="O124" s="39">
        <f>O125</f>
        <v>100000</v>
      </c>
      <c r="P124" s="39">
        <v>0</v>
      </c>
      <c r="Q124" s="39">
        <v>0</v>
      </c>
      <c r="R124" s="39">
        <v>0</v>
      </c>
      <c r="S124" s="81"/>
      <c r="T124" s="81"/>
      <c r="U124" s="81"/>
      <c r="V124" s="81"/>
      <c r="W124" s="81"/>
      <c r="X124" s="81"/>
      <c r="Y124" s="81"/>
      <c r="Z124" s="140"/>
      <c r="AA124" s="104"/>
      <c r="AB124" s="130"/>
      <c r="AC124" s="81"/>
      <c r="AD124" s="81"/>
      <c r="AE124" s="81"/>
      <c r="AF124" s="81"/>
    </row>
    <row r="125" spans="1:32" ht="50.25" customHeight="1" thickBot="1" x14ac:dyDescent="0.25">
      <c r="A125" s="100"/>
      <c r="B125" s="81"/>
      <c r="C125" s="81"/>
      <c r="D125" s="81"/>
      <c r="E125" s="81"/>
      <c r="F125" s="13" t="s">
        <v>6</v>
      </c>
      <c r="G125" s="27">
        <f>H125+I125+J125+K125+L125+M125+N125+O125+P125+Q125+R125</f>
        <v>734723.3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100000</v>
      </c>
      <c r="P125" s="39">
        <v>0</v>
      </c>
      <c r="Q125" s="39">
        <v>0</v>
      </c>
      <c r="R125" s="39">
        <v>0</v>
      </c>
      <c r="S125" s="81"/>
      <c r="T125" s="81"/>
      <c r="U125" s="81"/>
      <c r="V125" s="81"/>
      <c r="W125" s="81"/>
      <c r="X125" s="81"/>
      <c r="Y125" s="81"/>
      <c r="Z125" s="140"/>
      <c r="AA125" s="104"/>
      <c r="AB125" s="130"/>
      <c r="AC125" s="81"/>
      <c r="AD125" s="81"/>
      <c r="AE125" s="81"/>
      <c r="AF125" s="81"/>
    </row>
    <row r="126" spans="1:32" ht="53.25" customHeight="1" thickBot="1" x14ac:dyDescent="0.25">
      <c r="A126" s="100"/>
      <c r="B126" s="81"/>
      <c r="C126" s="81"/>
      <c r="D126" s="81"/>
      <c r="E126" s="81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39"/>
      <c r="S126" s="81"/>
      <c r="T126" s="81"/>
      <c r="U126" s="81"/>
      <c r="V126" s="81"/>
      <c r="W126" s="81"/>
      <c r="X126" s="81"/>
      <c r="Y126" s="81"/>
      <c r="Z126" s="140"/>
      <c r="AA126" s="104"/>
      <c r="AB126" s="130"/>
      <c r="AC126" s="81"/>
      <c r="AD126" s="81"/>
      <c r="AE126" s="81"/>
      <c r="AF126" s="81"/>
    </row>
    <row r="127" spans="1:32" ht="48.75" thickBot="1" x14ac:dyDescent="0.25">
      <c r="A127" s="100"/>
      <c r="B127" s="81"/>
      <c r="C127" s="81"/>
      <c r="D127" s="81"/>
      <c r="E127" s="81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81"/>
      <c r="T127" s="81"/>
      <c r="U127" s="81"/>
      <c r="V127" s="81"/>
      <c r="W127" s="81"/>
      <c r="X127" s="81"/>
      <c r="Y127" s="81"/>
      <c r="Z127" s="140"/>
      <c r="AA127" s="104"/>
      <c r="AB127" s="130"/>
      <c r="AC127" s="81"/>
      <c r="AD127" s="81"/>
      <c r="AE127" s="81"/>
      <c r="AF127" s="81"/>
    </row>
    <row r="128" spans="1:32" ht="24.75" thickBot="1" x14ac:dyDescent="0.25">
      <c r="A128" s="101"/>
      <c r="B128" s="82"/>
      <c r="C128" s="82"/>
      <c r="D128" s="82"/>
      <c r="E128" s="82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82"/>
      <c r="T128" s="82"/>
      <c r="U128" s="82"/>
      <c r="V128" s="82"/>
      <c r="W128" s="82"/>
      <c r="X128" s="82"/>
      <c r="Y128" s="82"/>
      <c r="Z128" s="141"/>
      <c r="AA128" s="105"/>
      <c r="AB128" s="131"/>
      <c r="AC128" s="82"/>
      <c r="AD128" s="82"/>
      <c r="AE128" s="82"/>
      <c r="AF128" s="82"/>
    </row>
    <row r="129" spans="1:32" ht="12.75" customHeight="1" thickBot="1" x14ac:dyDescent="0.25">
      <c r="A129" s="99" t="s">
        <v>102</v>
      </c>
      <c r="B129" s="80" t="s">
        <v>157</v>
      </c>
      <c r="C129" s="80">
        <v>2018</v>
      </c>
      <c r="D129" s="80">
        <v>2024</v>
      </c>
      <c r="E129" s="80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27">L130</f>
        <v>0</v>
      </c>
      <c r="M129" s="24">
        <f t="shared" si="27"/>
        <v>200000</v>
      </c>
      <c r="N129" s="42">
        <f t="shared" si="27"/>
        <v>0</v>
      </c>
      <c r="O129" s="42">
        <v>0</v>
      </c>
      <c r="P129" s="42">
        <v>0</v>
      </c>
      <c r="Q129" s="42">
        <v>0</v>
      </c>
      <c r="R129" s="42">
        <v>0</v>
      </c>
      <c r="S129" s="80" t="s">
        <v>147</v>
      </c>
      <c r="T129" s="80" t="s">
        <v>21</v>
      </c>
      <c r="U129" s="80">
        <f>V129+W129+X129+Y129+Z129+AB129+AC129</f>
        <v>0</v>
      </c>
      <c r="V129" s="80">
        <v>0</v>
      </c>
      <c r="W129" s="80">
        <v>0</v>
      </c>
      <c r="X129" s="80">
        <v>0</v>
      </c>
      <c r="Y129" s="80">
        <v>0</v>
      </c>
      <c r="Z129" s="139">
        <v>0</v>
      </c>
      <c r="AA129" s="103">
        <v>8</v>
      </c>
      <c r="AB129" s="103">
        <v>0</v>
      </c>
      <c r="AC129" s="80"/>
      <c r="AD129" s="80"/>
      <c r="AE129" s="80"/>
      <c r="AF129" s="80"/>
    </row>
    <row r="130" spans="1:32" ht="36.75" thickBot="1" x14ac:dyDescent="0.25">
      <c r="A130" s="100"/>
      <c r="B130" s="81"/>
      <c r="C130" s="81"/>
      <c r="D130" s="81"/>
      <c r="E130" s="81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27"/>
        <v>0</v>
      </c>
      <c r="M130" s="27">
        <f t="shared" si="27"/>
        <v>200000</v>
      </c>
      <c r="N130" s="39">
        <f t="shared" si="27"/>
        <v>0</v>
      </c>
      <c r="O130" s="39">
        <v>0</v>
      </c>
      <c r="P130" s="39">
        <v>0</v>
      </c>
      <c r="Q130" s="39">
        <v>0</v>
      </c>
      <c r="R130" s="39">
        <v>0</v>
      </c>
      <c r="S130" s="81"/>
      <c r="T130" s="81"/>
      <c r="U130" s="81"/>
      <c r="V130" s="81"/>
      <c r="W130" s="81"/>
      <c r="X130" s="81"/>
      <c r="Y130" s="81"/>
      <c r="Z130" s="140"/>
      <c r="AA130" s="104"/>
      <c r="AB130" s="104"/>
      <c r="AC130" s="81"/>
      <c r="AD130" s="81"/>
      <c r="AE130" s="81"/>
      <c r="AF130" s="81"/>
    </row>
    <row r="131" spans="1:32" ht="48.75" thickBot="1" x14ac:dyDescent="0.25">
      <c r="A131" s="100"/>
      <c r="B131" s="81"/>
      <c r="C131" s="81"/>
      <c r="D131" s="81"/>
      <c r="E131" s="81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39">
        <v>0</v>
      </c>
      <c r="S131" s="81"/>
      <c r="T131" s="81"/>
      <c r="U131" s="81"/>
      <c r="V131" s="81"/>
      <c r="W131" s="81"/>
      <c r="X131" s="81"/>
      <c r="Y131" s="81"/>
      <c r="Z131" s="140"/>
      <c r="AA131" s="104"/>
      <c r="AB131" s="104"/>
      <c r="AC131" s="81"/>
      <c r="AD131" s="81"/>
      <c r="AE131" s="81"/>
      <c r="AF131" s="81"/>
    </row>
    <row r="132" spans="1:32" ht="63" customHeight="1" thickBot="1" x14ac:dyDescent="0.25">
      <c r="A132" s="100"/>
      <c r="B132" s="81"/>
      <c r="C132" s="81"/>
      <c r="D132" s="81"/>
      <c r="E132" s="81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39"/>
      <c r="S132" s="81"/>
      <c r="T132" s="81"/>
      <c r="U132" s="81"/>
      <c r="V132" s="81"/>
      <c r="W132" s="81"/>
      <c r="X132" s="81"/>
      <c r="Y132" s="81"/>
      <c r="Z132" s="140"/>
      <c r="AA132" s="104"/>
      <c r="AB132" s="104"/>
      <c r="AC132" s="81"/>
      <c r="AD132" s="81"/>
      <c r="AE132" s="81"/>
      <c r="AF132" s="81"/>
    </row>
    <row r="133" spans="1:32" ht="48.75" thickBot="1" x14ac:dyDescent="0.25">
      <c r="A133" s="100"/>
      <c r="B133" s="81"/>
      <c r="C133" s="81"/>
      <c r="D133" s="81"/>
      <c r="E133" s="81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81"/>
      <c r="T133" s="81"/>
      <c r="U133" s="81"/>
      <c r="V133" s="81"/>
      <c r="W133" s="81"/>
      <c r="X133" s="81"/>
      <c r="Y133" s="81"/>
      <c r="Z133" s="140"/>
      <c r="AA133" s="104"/>
      <c r="AB133" s="104"/>
      <c r="AC133" s="81"/>
      <c r="AD133" s="81"/>
      <c r="AE133" s="81"/>
      <c r="AF133" s="81"/>
    </row>
    <row r="134" spans="1:32" ht="24.75" thickBot="1" x14ac:dyDescent="0.25">
      <c r="A134" s="101"/>
      <c r="B134" s="82"/>
      <c r="C134" s="82"/>
      <c r="D134" s="82"/>
      <c r="E134" s="82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82"/>
      <c r="T134" s="82"/>
      <c r="U134" s="82"/>
      <c r="V134" s="82"/>
      <c r="W134" s="82"/>
      <c r="X134" s="82"/>
      <c r="Y134" s="82"/>
      <c r="Z134" s="141"/>
      <c r="AA134" s="105"/>
      <c r="AB134" s="105"/>
      <c r="AC134" s="82"/>
      <c r="AD134" s="82"/>
      <c r="AE134" s="82"/>
      <c r="AF134" s="82"/>
    </row>
    <row r="135" spans="1:32" ht="12.75" customHeight="1" thickBot="1" x14ac:dyDescent="0.25">
      <c r="A135" s="99" t="s">
        <v>158</v>
      </c>
      <c r="B135" s="80" t="s">
        <v>159</v>
      </c>
      <c r="C135" s="80">
        <v>2021</v>
      </c>
      <c r="D135" s="80">
        <v>2024</v>
      </c>
      <c r="E135" s="80"/>
      <c r="F135" s="17" t="s">
        <v>4</v>
      </c>
      <c r="G135" s="24">
        <f>H135+I135+J135+K135+L135+M135+N135+O135+P135+Q135+R135</f>
        <v>100000</v>
      </c>
      <c r="H135" s="24">
        <v>0</v>
      </c>
      <c r="I135" s="24">
        <v>0</v>
      </c>
      <c r="J135" s="33">
        <v>0</v>
      </c>
      <c r="K135" s="42">
        <v>0</v>
      </c>
      <c r="L135" s="53">
        <f t="shared" ref="L135:N136" si="28">L136</f>
        <v>0</v>
      </c>
      <c r="M135" s="24">
        <f t="shared" si="28"/>
        <v>0</v>
      </c>
      <c r="N135" s="42">
        <f t="shared" si="28"/>
        <v>0</v>
      </c>
      <c r="O135" s="42">
        <f>O136</f>
        <v>100000</v>
      </c>
      <c r="P135" s="42">
        <v>0</v>
      </c>
      <c r="Q135" s="42">
        <v>0</v>
      </c>
      <c r="R135" s="42">
        <v>0</v>
      </c>
      <c r="S135" s="80" t="s">
        <v>45</v>
      </c>
      <c r="T135" s="80" t="s">
        <v>43</v>
      </c>
      <c r="U135" s="80">
        <f>V135+W135+X135+Y135+Z135+AB135+AC135</f>
        <v>0</v>
      </c>
      <c r="V135" s="80">
        <v>0</v>
      </c>
      <c r="W135" s="80">
        <v>0</v>
      </c>
      <c r="X135" s="80">
        <v>0</v>
      </c>
      <c r="Y135" s="80">
        <v>0</v>
      </c>
      <c r="Z135" s="139">
        <v>0</v>
      </c>
      <c r="AA135" s="103">
        <v>8</v>
      </c>
      <c r="AB135" s="103">
        <v>0</v>
      </c>
      <c r="AC135" s="80"/>
      <c r="AD135" s="80"/>
      <c r="AE135" s="80"/>
      <c r="AF135" s="80"/>
    </row>
    <row r="136" spans="1:32" ht="36.75" thickBot="1" x14ac:dyDescent="0.25">
      <c r="A136" s="100"/>
      <c r="B136" s="81"/>
      <c r="C136" s="81"/>
      <c r="D136" s="81"/>
      <c r="E136" s="81"/>
      <c r="F136" s="68" t="s">
        <v>5</v>
      </c>
      <c r="G136" s="27">
        <f>H136+I136+J136+K136+L136+M136+N136+O136+P136+Q136+R136</f>
        <v>100000</v>
      </c>
      <c r="H136" s="27">
        <v>0</v>
      </c>
      <c r="I136" s="27">
        <v>0</v>
      </c>
      <c r="J136" s="28">
        <v>0</v>
      </c>
      <c r="K136" s="39">
        <v>0</v>
      </c>
      <c r="L136" s="50">
        <f t="shared" si="28"/>
        <v>0</v>
      </c>
      <c r="M136" s="27">
        <f t="shared" si="28"/>
        <v>0</v>
      </c>
      <c r="N136" s="39">
        <f t="shared" si="28"/>
        <v>0</v>
      </c>
      <c r="O136" s="39">
        <v>100000</v>
      </c>
      <c r="P136" s="39">
        <v>0</v>
      </c>
      <c r="Q136" s="39">
        <v>0</v>
      </c>
      <c r="R136" s="39">
        <v>0</v>
      </c>
      <c r="S136" s="81"/>
      <c r="T136" s="81"/>
      <c r="U136" s="81"/>
      <c r="V136" s="81"/>
      <c r="W136" s="81"/>
      <c r="X136" s="81"/>
      <c r="Y136" s="81"/>
      <c r="Z136" s="140"/>
      <c r="AA136" s="104"/>
      <c r="AB136" s="104"/>
      <c r="AC136" s="81"/>
      <c r="AD136" s="81"/>
      <c r="AE136" s="81"/>
      <c r="AF136" s="81"/>
    </row>
    <row r="137" spans="1:32" ht="48.75" thickBot="1" x14ac:dyDescent="0.25">
      <c r="A137" s="100"/>
      <c r="B137" s="81"/>
      <c r="C137" s="81"/>
      <c r="D137" s="81"/>
      <c r="E137" s="81"/>
      <c r="F137" s="68" t="s">
        <v>6</v>
      </c>
      <c r="G137" s="27">
        <f>H137+I137+J137+K137+L137+M137+N137+O137+P137+Q137+R137</f>
        <v>100000</v>
      </c>
      <c r="H137" s="27">
        <v>0</v>
      </c>
      <c r="I137" s="27">
        <v>0</v>
      </c>
      <c r="J137" s="28">
        <v>0</v>
      </c>
      <c r="K137" s="39">
        <v>0</v>
      </c>
      <c r="L137" s="50">
        <v>0</v>
      </c>
      <c r="M137" s="27">
        <v>0</v>
      </c>
      <c r="N137" s="39">
        <v>0</v>
      </c>
      <c r="O137" s="39">
        <v>100000</v>
      </c>
      <c r="P137" s="39">
        <v>0</v>
      </c>
      <c r="Q137" s="39">
        <v>0</v>
      </c>
      <c r="R137" s="39">
        <v>0</v>
      </c>
      <c r="S137" s="81"/>
      <c r="T137" s="81"/>
      <c r="U137" s="81"/>
      <c r="V137" s="81"/>
      <c r="W137" s="81"/>
      <c r="X137" s="81"/>
      <c r="Y137" s="81"/>
      <c r="Z137" s="140"/>
      <c r="AA137" s="104"/>
      <c r="AB137" s="104"/>
      <c r="AC137" s="81"/>
      <c r="AD137" s="81"/>
      <c r="AE137" s="81"/>
      <c r="AF137" s="81"/>
    </row>
    <row r="138" spans="1:32" ht="63" customHeight="1" thickBot="1" x14ac:dyDescent="0.25">
      <c r="A138" s="100"/>
      <c r="B138" s="81"/>
      <c r="C138" s="81"/>
      <c r="D138" s="81"/>
      <c r="E138" s="81"/>
      <c r="F138" s="68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39"/>
      <c r="S138" s="81"/>
      <c r="T138" s="81"/>
      <c r="U138" s="81"/>
      <c r="V138" s="81"/>
      <c r="W138" s="81"/>
      <c r="X138" s="81"/>
      <c r="Y138" s="81"/>
      <c r="Z138" s="140"/>
      <c r="AA138" s="104"/>
      <c r="AB138" s="104"/>
      <c r="AC138" s="81"/>
      <c r="AD138" s="81"/>
      <c r="AE138" s="81"/>
      <c r="AF138" s="81"/>
    </row>
    <row r="139" spans="1:32" ht="48.75" thickBot="1" x14ac:dyDescent="0.25">
      <c r="A139" s="100"/>
      <c r="B139" s="81"/>
      <c r="C139" s="81"/>
      <c r="D139" s="81"/>
      <c r="E139" s="81"/>
      <c r="F139" s="68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81"/>
      <c r="T139" s="81"/>
      <c r="U139" s="81"/>
      <c r="V139" s="81"/>
      <c r="W139" s="81"/>
      <c r="X139" s="81"/>
      <c r="Y139" s="81"/>
      <c r="Z139" s="140"/>
      <c r="AA139" s="104"/>
      <c r="AB139" s="104"/>
      <c r="AC139" s="81"/>
      <c r="AD139" s="81"/>
      <c r="AE139" s="81"/>
      <c r="AF139" s="81"/>
    </row>
    <row r="140" spans="1:32" ht="24.75" thickBot="1" x14ac:dyDescent="0.25">
      <c r="A140" s="101"/>
      <c r="B140" s="82"/>
      <c r="C140" s="82"/>
      <c r="D140" s="82"/>
      <c r="E140" s="82"/>
      <c r="F140" s="68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82"/>
      <c r="T140" s="82"/>
      <c r="U140" s="82"/>
      <c r="V140" s="82"/>
      <c r="W140" s="82"/>
      <c r="X140" s="82"/>
      <c r="Y140" s="82"/>
      <c r="Z140" s="141"/>
      <c r="AA140" s="105"/>
      <c r="AB140" s="105"/>
      <c r="AC140" s="82"/>
      <c r="AD140" s="82"/>
      <c r="AE140" s="82"/>
      <c r="AF140" s="82"/>
    </row>
    <row r="141" spans="1:32" ht="12.75" thickBot="1" x14ac:dyDescent="0.25">
      <c r="A141" s="99" t="s">
        <v>103</v>
      </c>
      <c r="B141" s="80" t="s">
        <v>32</v>
      </c>
      <c r="C141" s="80">
        <v>2016</v>
      </c>
      <c r="D141" s="80">
        <v>2024</v>
      </c>
      <c r="E141" s="80"/>
      <c r="F141" s="17" t="s">
        <v>4</v>
      </c>
      <c r="G141" s="24">
        <f>H141+I141+J141+K141+L141+M141+N141+O141+P141+Q141+R141</f>
        <v>86000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f>L142</f>
        <v>5000</v>
      </c>
      <c r="M141" s="24">
        <v>15000</v>
      </c>
      <c r="N141" s="42">
        <f>N147+N153</f>
        <v>0</v>
      </c>
      <c r="O141" s="42">
        <v>15000</v>
      </c>
      <c r="P141" s="42">
        <v>15000</v>
      </c>
      <c r="Q141" s="42">
        <v>15000</v>
      </c>
      <c r="R141" s="42">
        <v>15000</v>
      </c>
      <c r="S141" s="80"/>
      <c r="T141" s="80"/>
      <c r="U141" s="80"/>
      <c r="V141" s="80"/>
      <c r="W141" s="80"/>
      <c r="X141" s="80"/>
      <c r="Y141" s="80"/>
      <c r="Z141" s="80"/>
      <c r="AA141" s="103"/>
      <c r="AB141" s="103"/>
      <c r="AC141" s="80"/>
      <c r="AD141" s="80"/>
      <c r="AE141" s="80"/>
      <c r="AF141" s="80"/>
    </row>
    <row r="142" spans="1:32" ht="36.75" thickBot="1" x14ac:dyDescent="0.25">
      <c r="A142" s="100"/>
      <c r="B142" s="81"/>
      <c r="C142" s="81"/>
      <c r="D142" s="81"/>
      <c r="E142" s="81"/>
      <c r="F142" s="13" t="s">
        <v>5</v>
      </c>
      <c r="G142" s="27">
        <f>H142+I142+J142+K142+L142+M142+N142+O142+P142+Q142+R142</f>
        <v>86000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f>L143</f>
        <v>5000</v>
      </c>
      <c r="M142" s="27">
        <v>15000</v>
      </c>
      <c r="N142" s="39">
        <f>N148+N154</f>
        <v>0</v>
      </c>
      <c r="O142" s="39">
        <v>15000</v>
      </c>
      <c r="P142" s="39">
        <v>15000</v>
      </c>
      <c r="Q142" s="39">
        <v>15000</v>
      </c>
      <c r="R142" s="39">
        <v>15000</v>
      </c>
      <c r="S142" s="81"/>
      <c r="T142" s="81"/>
      <c r="U142" s="81"/>
      <c r="V142" s="81"/>
      <c r="W142" s="81"/>
      <c r="X142" s="81"/>
      <c r="Y142" s="81"/>
      <c r="Z142" s="81"/>
      <c r="AA142" s="104"/>
      <c r="AB142" s="104"/>
      <c r="AC142" s="81"/>
      <c r="AD142" s="81"/>
      <c r="AE142" s="81"/>
      <c r="AF142" s="81"/>
    </row>
    <row r="143" spans="1:32" ht="48.75" thickBot="1" x14ac:dyDescent="0.25">
      <c r="A143" s="100"/>
      <c r="B143" s="81"/>
      <c r="C143" s="81"/>
      <c r="D143" s="81"/>
      <c r="E143" s="81"/>
      <c r="F143" s="13" t="s">
        <v>6</v>
      </c>
      <c r="G143" s="27">
        <f>H143+I143+J143+K143+L143+M143+N143+O143+P143+Q143+R143</f>
        <v>86000</v>
      </c>
      <c r="H143" s="27">
        <v>0</v>
      </c>
      <c r="I143" s="27">
        <v>0</v>
      </c>
      <c r="J143" s="28">
        <v>5000</v>
      </c>
      <c r="K143" s="39">
        <v>1000</v>
      </c>
      <c r="L143" s="50">
        <f>L149+L155</f>
        <v>5000</v>
      </c>
      <c r="M143" s="27">
        <v>15000</v>
      </c>
      <c r="N143" s="39">
        <f>N149+N155</f>
        <v>0</v>
      </c>
      <c r="O143" s="39">
        <v>15000</v>
      </c>
      <c r="P143" s="39">
        <v>15000</v>
      </c>
      <c r="Q143" s="39">
        <v>15000</v>
      </c>
      <c r="R143" s="39">
        <v>15000</v>
      </c>
      <c r="S143" s="81"/>
      <c r="T143" s="81"/>
      <c r="U143" s="81"/>
      <c r="V143" s="81"/>
      <c r="W143" s="81"/>
      <c r="X143" s="81"/>
      <c r="Y143" s="81"/>
      <c r="Z143" s="81"/>
      <c r="AA143" s="104"/>
      <c r="AB143" s="104"/>
      <c r="AC143" s="81"/>
      <c r="AD143" s="81"/>
      <c r="AE143" s="81"/>
      <c r="AF143" s="81"/>
    </row>
    <row r="144" spans="1:32" ht="51.75" customHeight="1" thickBot="1" x14ac:dyDescent="0.25">
      <c r="A144" s="100"/>
      <c r="B144" s="81"/>
      <c r="C144" s="81"/>
      <c r="D144" s="81"/>
      <c r="E144" s="81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39"/>
      <c r="S144" s="81"/>
      <c r="T144" s="81"/>
      <c r="U144" s="81"/>
      <c r="V144" s="81"/>
      <c r="W144" s="81"/>
      <c r="X144" s="81"/>
      <c r="Y144" s="81"/>
      <c r="Z144" s="81"/>
      <c r="AA144" s="104"/>
      <c r="AB144" s="104"/>
      <c r="AC144" s="81"/>
      <c r="AD144" s="81"/>
      <c r="AE144" s="81"/>
      <c r="AF144" s="81"/>
    </row>
    <row r="145" spans="1:32" ht="48.75" thickBot="1" x14ac:dyDescent="0.25">
      <c r="A145" s="101"/>
      <c r="B145" s="81"/>
      <c r="C145" s="81"/>
      <c r="D145" s="81"/>
      <c r="E145" s="81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81"/>
      <c r="T145" s="81"/>
      <c r="U145" s="81"/>
      <c r="V145" s="81"/>
      <c r="W145" s="81"/>
      <c r="X145" s="81"/>
      <c r="Y145" s="81"/>
      <c r="Z145" s="81"/>
      <c r="AA145" s="104"/>
      <c r="AB145" s="104"/>
      <c r="AC145" s="81"/>
      <c r="AD145" s="81"/>
      <c r="AE145" s="81"/>
      <c r="AF145" s="81"/>
    </row>
    <row r="146" spans="1:32" ht="24.75" thickBot="1" x14ac:dyDescent="0.25">
      <c r="A146" s="15"/>
      <c r="B146" s="82"/>
      <c r="C146" s="82"/>
      <c r="D146" s="82"/>
      <c r="E146" s="82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82"/>
      <c r="T146" s="82"/>
      <c r="U146" s="82"/>
      <c r="V146" s="82"/>
      <c r="W146" s="82"/>
      <c r="X146" s="82"/>
      <c r="Y146" s="82"/>
      <c r="Z146" s="82"/>
      <c r="AA146" s="105"/>
      <c r="AB146" s="105"/>
      <c r="AC146" s="82"/>
      <c r="AD146" s="82"/>
      <c r="AE146" s="82"/>
      <c r="AF146" s="82"/>
    </row>
    <row r="147" spans="1:32" ht="12.75" customHeight="1" thickBot="1" x14ac:dyDescent="0.25">
      <c r="A147" s="99" t="s">
        <v>104</v>
      </c>
      <c r="B147" s="80" t="s">
        <v>33</v>
      </c>
      <c r="C147" s="80">
        <v>2014</v>
      </c>
      <c r="D147" s="80">
        <v>2024</v>
      </c>
      <c r="E147" s="80"/>
      <c r="F147" s="17" t="s">
        <v>4</v>
      </c>
      <c r="G147" s="24">
        <f>H147+I147+J147+K147+L147+M147+N147+O147+P147+Q147+R147</f>
        <v>30000</v>
      </c>
      <c r="H147" s="24">
        <v>0</v>
      </c>
      <c r="I147" s="24">
        <v>0</v>
      </c>
      <c r="J147" s="33">
        <v>5000</v>
      </c>
      <c r="K147" s="42">
        <f>K148</f>
        <v>1000</v>
      </c>
      <c r="L147" s="53">
        <v>5000</v>
      </c>
      <c r="M147" s="24">
        <v>5000</v>
      </c>
      <c r="N147" s="42">
        <f>N149</f>
        <v>0</v>
      </c>
      <c r="O147" s="42">
        <v>5000</v>
      </c>
      <c r="P147" s="42">
        <f t="shared" ref="P147:R148" si="29">P148</f>
        <v>3000</v>
      </c>
      <c r="Q147" s="42">
        <f t="shared" si="29"/>
        <v>3000</v>
      </c>
      <c r="R147" s="42">
        <f t="shared" si="29"/>
        <v>3000</v>
      </c>
      <c r="S147" s="80" t="s">
        <v>45</v>
      </c>
      <c r="T147" s="80" t="s">
        <v>43</v>
      </c>
      <c r="U147" s="80">
        <v>100</v>
      </c>
      <c r="V147" s="80">
        <v>0</v>
      </c>
      <c r="W147" s="80">
        <v>0</v>
      </c>
      <c r="X147" s="80">
        <v>100</v>
      </c>
      <c r="Y147" s="80">
        <v>100</v>
      </c>
      <c r="Z147" s="80">
        <v>100</v>
      </c>
      <c r="AA147" s="103">
        <v>100</v>
      </c>
      <c r="AB147" s="103">
        <v>0</v>
      </c>
      <c r="AC147" s="80"/>
      <c r="AD147" s="80"/>
      <c r="AE147" s="80"/>
      <c r="AF147" s="80"/>
    </row>
    <row r="148" spans="1:32" ht="39.75" customHeight="1" thickBot="1" x14ac:dyDescent="0.25">
      <c r="A148" s="100"/>
      <c r="B148" s="81"/>
      <c r="C148" s="81"/>
      <c r="D148" s="81"/>
      <c r="E148" s="81"/>
      <c r="F148" s="13" t="s">
        <v>5</v>
      </c>
      <c r="G148" s="27">
        <f>H148+I148+J148+K148+L148+M148+N148+O148+P148+Q148+R148</f>
        <v>30000</v>
      </c>
      <c r="H148" s="27">
        <v>0</v>
      </c>
      <c r="I148" s="27">
        <v>0</v>
      </c>
      <c r="J148" s="28">
        <v>5000</v>
      </c>
      <c r="K148" s="39">
        <f>K149</f>
        <v>1000</v>
      </c>
      <c r="L148" s="50">
        <v>5000</v>
      </c>
      <c r="M148" s="27">
        <v>5000</v>
      </c>
      <c r="N148" s="39">
        <f>N149</f>
        <v>0</v>
      </c>
      <c r="O148" s="39">
        <v>5000</v>
      </c>
      <c r="P148" s="39">
        <f t="shared" si="29"/>
        <v>3000</v>
      </c>
      <c r="Q148" s="39">
        <f t="shared" si="29"/>
        <v>3000</v>
      </c>
      <c r="R148" s="39">
        <f t="shared" si="29"/>
        <v>3000</v>
      </c>
      <c r="S148" s="81"/>
      <c r="T148" s="81"/>
      <c r="U148" s="81"/>
      <c r="V148" s="81"/>
      <c r="W148" s="81"/>
      <c r="X148" s="81"/>
      <c r="Y148" s="81"/>
      <c r="Z148" s="81"/>
      <c r="AA148" s="104"/>
      <c r="AB148" s="104"/>
      <c r="AC148" s="81"/>
      <c r="AD148" s="81"/>
      <c r="AE148" s="81"/>
      <c r="AF148" s="81"/>
    </row>
    <row r="149" spans="1:32" ht="51" customHeight="1" thickBot="1" x14ac:dyDescent="0.25">
      <c r="A149" s="100"/>
      <c r="B149" s="81"/>
      <c r="C149" s="81"/>
      <c r="D149" s="81"/>
      <c r="E149" s="81"/>
      <c r="F149" s="13" t="s">
        <v>6</v>
      </c>
      <c r="G149" s="27">
        <f>H149+I149+J149+K149+L149+M149+N149+O149+P149+Q149+R149</f>
        <v>30000</v>
      </c>
      <c r="H149" s="27">
        <v>0</v>
      </c>
      <c r="I149" s="27">
        <v>0</v>
      </c>
      <c r="J149" s="28">
        <v>5000</v>
      </c>
      <c r="K149" s="39">
        <v>1000</v>
      </c>
      <c r="L149" s="50">
        <v>5000</v>
      </c>
      <c r="M149" s="27">
        <v>5000</v>
      </c>
      <c r="N149" s="39">
        <v>0</v>
      </c>
      <c r="O149" s="39">
        <v>5000</v>
      </c>
      <c r="P149" s="39">
        <v>3000</v>
      </c>
      <c r="Q149" s="39">
        <v>3000</v>
      </c>
      <c r="R149" s="39">
        <v>3000</v>
      </c>
      <c r="S149" s="81"/>
      <c r="T149" s="81"/>
      <c r="U149" s="81"/>
      <c r="V149" s="81"/>
      <c r="W149" s="81"/>
      <c r="X149" s="81"/>
      <c r="Y149" s="81"/>
      <c r="Z149" s="81"/>
      <c r="AA149" s="104"/>
      <c r="AB149" s="104"/>
      <c r="AC149" s="81"/>
      <c r="AD149" s="81"/>
      <c r="AE149" s="81"/>
      <c r="AF149" s="81"/>
    </row>
    <row r="150" spans="1:32" ht="49.5" customHeight="1" thickBot="1" x14ac:dyDescent="0.25">
      <c r="A150" s="100"/>
      <c r="B150" s="81"/>
      <c r="C150" s="81"/>
      <c r="D150" s="81"/>
      <c r="E150" s="81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39"/>
      <c r="S150" s="81"/>
      <c r="T150" s="81"/>
      <c r="U150" s="81"/>
      <c r="V150" s="81"/>
      <c r="W150" s="81"/>
      <c r="X150" s="81"/>
      <c r="Y150" s="81"/>
      <c r="Z150" s="81"/>
      <c r="AA150" s="104"/>
      <c r="AB150" s="104"/>
      <c r="AC150" s="81"/>
      <c r="AD150" s="81"/>
      <c r="AE150" s="81"/>
      <c r="AF150" s="81"/>
    </row>
    <row r="151" spans="1:32" ht="48.75" thickBot="1" x14ac:dyDescent="0.25">
      <c r="A151" s="100"/>
      <c r="B151" s="81"/>
      <c r="C151" s="81"/>
      <c r="D151" s="81"/>
      <c r="E151" s="81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81"/>
      <c r="T151" s="81"/>
      <c r="U151" s="81"/>
      <c r="V151" s="81"/>
      <c r="W151" s="81"/>
      <c r="X151" s="81"/>
      <c r="Y151" s="81"/>
      <c r="Z151" s="81"/>
      <c r="AA151" s="104"/>
      <c r="AB151" s="104"/>
      <c r="AC151" s="81"/>
      <c r="AD151" s="81"/>
      <c r="AE151" s="81"/>
      <c r="AF151" s="81"/>
    </row>
    <row r="152" spans="1:32" ht="24.75" thickBot="1" x14ac:dyDescent="0.25">
      <c r="A152" s="101"/>
      <c r="B152" s="82"/>
      <c r="C152" s="82"/>
      <c r="D152" s="82"/>
      <c r="E152" s="82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82"/>
      <c r="T152" s="82"/>
      <c r="U152" s="82"/>
      <c r="V152" s="82"/>
      <c r="W152" s="82"/>
      <c r="X152" s="82"/>
      <c r="Y152" s="82"/>
      <c r="Z152" s="82"/>
      <c r="AA152" s="105"/>
      <c r="AB152" s="105"/>
      <c r="AC152" s="82"/>
      <c r="AD152" s="82"/>
      <c r="AE152" s="82"/>
      <c r="AF152" s="82"/>
    </row>
    <row r="153" spans="1:32" ht="12.75" customHeight="1" thickBot="1" x14ac:dyDescent="0.25">
      <c r="A153" s="99" t="s">
        <v>100</v>
      </c>
      <c r="B153" s="80" t="s">
        <v>105</v>
      </c>
      <c r="C153" s="80">
        <v>2018</v>
      </c>
      <c r="D153" s="80">
        <v>2024</v>
      </c>
      <c r="E153" s="80"/>
      <c r="F153" s="17" t="s">
        <v>4</v>
      </c>
      <c r="G153" s="24">
        <f>H153+I153+J153+K153+L153+M153+N153+O153+P153+Q153+R153</f>
        <v>50000</v>
      </c>
      <c r="H153" s="24">
        <v>0</v>
      </c>
      <c r="I153" s="24">
        <v>0</v>
      </c>
      <c r="J153" s="33">
        <v>0</v>
      </c>
      <c r="K153" s="42">
        <v>0</v>
      </c>
      <c r="L153" s="53">
        <f>L154</f>
        <v>0</v>
      </c>
      <c r="M153" s="24">
        <v>10000</v>
      </c>
      <c r="N153" s="42">
        <f>N155</f>
        <v>0</v>
      </c>
      <c r="O153" s="42">
        <v>10000</v>
      </c>
      <c r="P153" s="42">
        <v>10000</v>
      </c>
      <c r="Q153" s="42">
        <v>10000</v>
      </c>
      <c r="R153" s="42">
        <v>10000</v>
      </c>
      <c r="S153" s="80" t="s">
        <v>45</v>
      </c>
      <c r="T153" s="80" t="s">
        <v>43</v>
      </c>
      <c r="U153" s="80">
        <v>100</v>
      </c>
      <c r="V153" s="80">
        <v>0</v>
      </c>
      <c r="W153" s="80">
        <v>0</v>
      </c>
      <c r="X153" s="80">
        <v>0</v>
      </c>
      <c r="Y153" s="80">
        <v>0</v>
      </c>
      <c r="Z153" s="80">
        <v>0</v>
      </c>
      <c r="AA153" s="103">
        <v>100</v>
      </c>
      <c r="AB153" s="103">
        <v>0</v>
      </c>
      <c r="AC153" s="80"/>
      <c r="AD153" s="80"/>
      <c r="AE153" s="80"/>
      <c r="AF153" s="80"/>
    </row>
    <row r="154" spans="1:32" ht="36.75" thickBot="1" x14ac:dyDescent="0.25">
      <c r="A154" s="100"/>
      <c r="B154" s="81"/>
      <c r="C154" s="81"/>
      <c r="D154" s="81"/>
      <c r="E154" s="81"/>
      <c r="F154" s="13" t="s">
        <v>5</v>
      </c>
      <c r="G154" s="27">
        <f>H154+I154+J154+K154+L154+M154+N154+O154+P154+Q154+R154</f>
        <v>50000</v>
      </c>
      <c r="H154" s="27">
        <v>0</v>
      </c>
      <c r="I154" s="27">
        <v>0</v>
      </c>
      <c r="J154" s="28">
        <v>0</v>
      </c>
      <c r="K154" s="39">
        <v>0</v>
      </c>
      <c r="L154" s="50">
        <f>L155</f>
        <v>0</v>
      </c>
      <c r="M154" s="27">
        <v>10000</v>
      </c>
      <c r="N154" s="39">
        <f>N155</f>
        <v>0</v>
      </c>
      <c r="O154" s="39">
        <v>10000</v>
      </c>
      <c r="P154" s="39">
        <v>10000</v>
      </c>
      <c r="Q154" s="39">
        <v>10000</v>
      </c>
      <c r="R154" s="39">
        <v>10000</v>
      </c>
      <c r="S154" s="81"/>
      <c r="T154" s="81"/>
      <c r="U154" s="81"/>
      <c r="V154" s="81"/>
      <c r="W154" s="81"/>
      <c r="X154" s="81"/>
      <c r="Y154" s="81"/>
      <c r="Z154" s="81"/>
      <c r="AA154" s="104"/>
      <c r="AB154" s="104"/>
      <c r="AC154" s="81"/>
      <c r="AD154" s="81"/>
      <c r="AE154" s="81"/>
      <c r="AF154" s="81"/>
    </row>
    <row r="155" spans="1:32" ht="48.75" thickBot="1" x14ac:dyDescent="0.25">
      <c r="A155" s="100"/>
      <c r="B155" s="81"/>
      <c r="C155" s="81"/>
      <c r="D155" s="81"/>
      <c r="E155" s="81"/>
      <c r="F155" s="13" t="s">
        <v>6</v>
      </c>
      <c r="G155" s="27">
        <f>H155+I155+J155+K155+L155+M155+N155+O155+P155+Q155+R155</f>
        <v>50000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10000</v>
      </c>
      <c r="N155" s="39">
        <v>0</v>
      </c>
      <c r="O155" s="39">
        <v>10000</v>
      </c>
      <c r="P155" s="39">
        <v>10000</v>
      </c>
      <c r="Q155" s="39">
        <v>10000</v>
      </c>
      <c r="R155" s="39">
        <v>10000</v>
      </c>
      <c r="S155" s="81"/>
      <c r="T155" s="81"/>
      <c r="U155" s="81"/>
      <c r="V155" s="81"/>
      <c r="W155" s="81"/>
      <c r="X155" s="81"/>
      <c r="Y155" s="81"/>
      <c r="Z155" s="81"/>
      <c r="AA155" s="104"/>
      <c r="AB155" s="104"/>
      <c r="AC155" s="81"/>
      <c r="AD155" s="81"/>
      <c r="AE155" s="81"/>
      <c r="AF155" s="81"/>
    </row>
    <row r="156" spans="1:32" ht="54.75" customHeight="1" thickBot="1" x14ac:dyDescent="0.25">
      <c r="A156" s="100"/>
      <c r="B156" s="81"/>
      <c r="C156" s="81"/>
      <c r="D156" s="81"/>
      <c r="E156" s="81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39"/>
      <c r="S156" s="81"/>
      <c r="T156" s="81"/>
      <c r="U156" s="81"/>
      <c r="V156" s="81"/>
      <c r="W156" s="81"/>
      <c r="X156" s="81"/>
      <c r="Y156" s="81"/>
      <c r="Z156" s="81"/>
      <c r="AA156" s="104"/>
      <c r="AB156" s="104"/>
      <c r="AC156" s="81"/>
      <c r="AD156" s="81"/>
      <c r="AE156" s="81"/>
      <c r="AF156" s="81"/>
    </row>
    <row r="157" spans="1:32" ht="48.75" thickBot="1" x14ac:dyDescent="0.25">
      <c r="A157" s="100"/>
      <c r="B157" s="81"/>
      <c r="C157" s="81"/>
      <c r="D157" s="81"/>
      <c r="E157" s="81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81"/>
      <c r="T157" s="81"/>
      <c r="U157" s="81"/>
      <c r="V157" s="81"/>
      <c r="W157" s="81"/>
      <c r="X157" s="81"/>
      <c r="Y157" s="81"/>
      <c r="Z157" s="81"/>
      <c r="AA157" s="104"/>
      <c r="AB157" s="104"/>
      <c r="AC157" s="81"/>
      <c r="AD157" s="81"/>
      <c r="AE157" s="81"/>
      <c r="AF157" s="81"/>
    </row>
    <row r="158" spans="1:32" ht="24.75" thickBot="1" x14ac:dyDescent="0.25">
      <c r="A158" s="101"/>
      <c r="B158" s="82"/>
      <c r="C158" s="82"/>
      <c r="D158" s="82"/>
      <c r="E158" s="82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82"/>
      <c r="T158" s="82"/>
      <c r="U158" s="82"/>
      <c r="V158" s="82"/>
      <c r="W158" s="82"/>
      <c r="X158" s="82"/>
      <c r="Y158" s="82"/>
      <c r="Z158" s="82"/>
      <c r="AA158" s="105"/>
      <c r="AB158" s="105"/>
      <c r="AC158" s="82"/>
      <c r="AD158" s="82"/>
      <c r="AE158" s="82"/>
      <c r="AF158" s="82"/>
    </row>
    <row r="159" spans="1:32" ht="12.75" customHeight="1" thickBot="1" x14ac:dyDescent="0.25">
      <c r="A159" s="99" t="s">
        <v>169</v>
      </c>
      <c r="B159" s="80" t="s">
        <v>170</v>
      </c>
      <c r="C159" s="80">
        <v>2022</v>
      </c>
      <c r="D159" s="80">
        <v>2024</v>
      </c>
      <c r="E159" s="80"/>
      <c r="F159" s="17" t="s">
        <v>4</v>
      </c>
      <c r="G159" s="24">
        <f>H159+I159+J159+K159+L159+M159+N159+O159+P159+Q159+R159</f>
        <v>6000</v>
      </c>
      <c r="H159" s="24">
        <v>0</v>
      </c>
      <c r="I159" s="24">
        <v>0</v>
      </c>
      <c r="J159" s="33">
        <v>0</v>
      </c>
      <c r="K159" s="42">
        <v>0</v>
      </c>
      <c r="L159" s="53">
        <f>L160</f>
        <v>0</v>
      </c>
      <c r="M159" s="24">
        <v>0</v>
      </c>
      <c r="N159" s="42">
        <f>N161</f>
        <v>0</v>
      </c>
      <c r="O159" s="42">
        <v>0</v>
      </c>
      <c r="P159" s="42">
        <f t="shared" ref="P159:R160" si="30">P160</f>
        <v>2000</v>
      </c>
      <c r="Q159" s="42">
        <f t="shared" si="30"/>
        <v>2000</v>
      </c>
      <c r="R159" s="42">
        <f t="shared" si="30"/>
        <v>2000</v>
      </c>
      <c r="S159" s="80" t="s">
        <v>45</v>
      </c>
      <c r="T159" s="80" t="s">
        <v>43</v>
      </c>
      <c r="U159" s="80">
        <v>0</v>
      </c>
      <c r="V159" s="80">
        <v>0</v>
      </c>
      <c r="W159" s="80">
        <v>0</v>
      </c>
      <c r="X159" s="80">
        <v>0</v>
      </c>
      <c r="Y159" s="80">
        <v>0</v>
      </c>
      <c r="Z159" s="80">
        <v>0</v>
      </c>
      <c r="AA159" s="103">
        <v>0</v>
      </c>
      <c r="AB159" s="103">
        <v>0</v>
      </c>
      <c r="AC159" s="80"/>
      <c r="AD159" s="80"/>
      <c r="AE159" s="80"/>
      <c r="AF159" s="80"/>
    </row>
    <row r="160" spans="1:32" ht="36.75" thickBot="1" x14ac:dyDescent="0.25">
      <c r="A160" s="100"/>
      <c r="B160" s="81"/>
      <c r="C160" s="81"/>
      <c r="D160" s="81"/>
      <c r="E160" s="81"/>
      <c r="F160" s="77" t="s">
        <v>5</v>
      </c>
      <c r="G160" s="27">
        <f>H160+I160+J160+K160+L160+M160+N160+O160+P160+Q160+R160</f>
        <v>6000</v>
      </c>
      <c r="H160" s="27">
        <v>0</v>
      </c>
      <c r="I160" s="27">
        <v>0</v>
      </c>
      <c r="J160" s="28">
        <v>0</v>
      </c>
      <c r="K160" s="39">
        <v>0</v>
      </c>
      <c r="L160" s="50">
        <f>L161</f>
        <v>0</v>
      </c>
      <c r="M160" s="27">
        <v>0</v>
      </c>
      <c r="N160" s="39">
        <f>N161</f>
        <v>0</v>
      </c>
      <c r="O160" s="39">
        <v>0</v>
      </c>
      <c r="P160" s="39">
        <f t="shared" si="30"/>
        <v>2000</v>
      </c>
      <c r="Q160" s="39">
        <f t="shared" si="30"/>
        <v>2000</v>
      </c>
      <c r="R160" s="39">
        <f t="shared" si="30"/>
        <v>2000</v>
      </c>
      <c r="S160" s="81"/>
      <c r="T160" s="81"/>
      <c r="U160" s="81"/>
      <c r="V160" s="81"/>
      <c r="W160" s="81"/>
      <c r="X160" s="81"/>
      <c r="Y160" s="81"/>
      <c r="Z160" s="81"/>
      <c r="AA160" s="104"/>
      <c r="AB160" s="104"/>
      <c r="AC160" s="81"/>
      <c r="AD160" s="81"/>
      <c r="AE160" s="81"/>
      <c r="AF160" s="81"/>
    </row>
    <row r="161" spans="1:32" ht="48.75" thickBot="1" x14ac:dyDescent="0.25">
      <c r="A161" s="100"/>
      <c r="B161" s="81"/>
      <c r="C161" s="81"/>
      <c r="D161" s="81"/>
      <c r="E161" s="81"/>
      <c r="F161" s="77" t="s">
        <v>6</v>
      </c>
      <c r="G161" s="27">
        <f>H161+I161+J161+K161+L161+M161+N161+O161+P161+Q161+R161</f>
        <v>6000</v>
      </c>
      <c r="H161" s="27">
        <v>0</v>
      </c>
      <c r="I161" s="27">
        <v>0</v>
      </c>
      <c r="J161" s="28">
        <v>0</v>
      </c>
      <c r="K161" s="39">
        <v>0</v>
      </c>
      <c r="L161" s="50">
        <v>0</v>
      </c>
      <c r="M161" s="27">
        <v>0</v>
      </c>
      <c r="N161" s="39">
        <v>0</v>
      </c>
      <c r="O161" s="39">
        <v>0</v>
      </c>
      <c r="P161" s="39">
        <v>2000</v>
      </c>
      <c r="Q161" s="39">
        <v>2000</v>
      </c>
      <c r="R161" s="39">
        <v>2000</v>
      </c>
      <c r="S161" s="81"/>
      <c r="T161" s="81"/>
      <c r="U161" s="81"/>
      <c r="V161" s="81"/>
      <c r="W161" s="81"/>
      <c r="X161" s="81"/>
      <c r="Y161" s="81"/>
      <c r="Z161" s="81"/>
      <c r="AA161" s="104"/>
      <c r="AB161" s="104"/>
      <c r="AC161" s="81"/>
      <c r="AD161" s="81"/>
      <c r="AE161" s="81"/>
      <c r="AF161" s="81"/>
    </row>
    <row r="162" spans="1:32" ht="54.75" customHeight="1" thickBot="1" x14ac:dyDescent="0.25">
      <c r="A162" s="100"/>
      <c r="B162" s="81"/>
      <c r="C162" s="81"/>
      <c r="D162" s="81"/>
      <c r="E162" s="81"/>
      <c r="F162" s="77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39"/>
      <c r="S162" s="81"/>
      <c r="T162" s="81"/>
      <c r="U162" s="81"/>
      <c r="V162" s="81"/>
      <c r="W162" s="81"/>
      <c r="X162" s="81"/>
      <c r="Y162" s="81"/>
      <c r="Z162" s="81"/>
      <c r="AA162" s="104"/>
      <c r="AB162" s="104"/>
      <c r="AC162" s="81"/>
      <c r="AD162" s="81"/>
      <c r="AE162" s="81"/>
      <c r="AF162" s="81"/>
    </row>
    <row r="163" spans="1:32" ht="48.75" thickBot="1" x14ac:dyDescent="0.25">
      <c r="A163" s="100"/>
      <c r="B163" s="81"/>
      <c r="C163" s="81"/>
      <c r="D163" s="81"/>
      <c r="E163" s="81"/>
      <c r="F163" s="77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81"/>
      <c r="T163" s="81"/>
      <c r="U163" s="81"/>
      <c r="V163" s="81"/>
      <c r="W163" s="81"/>
      <c r="X163" s="81"/>
      <c r="Y163" s="81"/>
      <c r="Z163" s="81"/>
      <c r="AA163" s="104"/>
      <c r="AB163" s="104"/>
      <c r="AC163" s="81"/>
      <c r="AD163" s="81"/>
      <c r="AE163" s="81"/>
      <c r="AF163" s="81"/>
    </row>
    <row r="164" spans="1:32" ht="24.75" thickBot="1" x14ac:dyDescent="0.25">
      <c r="A164" s="101"/>
      <c r="B164" s="82"/>
      <c r="C164" s="82"/>
      <c r="D164" s="82"/>
      <c r="E164" s="82"/>
      <c r="F164" s="77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82"/>
      <c r="T164" s="82"/>
      <c r="U164" s="82"/>
      <c r="V164" s="82"/>
      <c r="W164" s="82"/>
      <c r="X164" s="82"/>
      <c r="Y164" s="82"/>
      <c r="Z164" s="82"/>
      <c r="AA164" s="105"/>
      <c r="AB164" s="105"/>
      <c r="AC164" s="82"/>
      <c r="AD164" s="82"/>
      <c r="AE164" s="82"/>
      <c r="AF164" s="82"/>
    </row>
    <row r="165" spans="1:32" ht="12.75" thickBot="1" x14ac:dyDescent="0.25">
      <c r="A165" s="99" t="s">
        <v>106</v>
      </c>
      <c r="B165" s="80" t="s">
        <v>34</v>
      </c>
      <c r="C165" s="80">
        <v>2014</v>
      </c>
      <c r="D165" s="80">
        <v>2024</v>
      </c>
      <c r="E165" s="80"/>
      <c r="F165" s="17" t="s">
        <v>4</v>
      </c>
      <c r="G165" s="24">
        <f>H165+I165+J165+K165+L165+M165+N165+O165+P165+Q165+R165</f>
        <v>36000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v>5000</v>
      </c>
      <c r="M165" s="24">
        <v>5000</v>
      </c>
      <c r="N165" s="42">
        <f>N171</f>
        <v>0</v>
      </c>
      <c r="O165" s="42">
        <v>5000</v>
      </c>
      <c r="P165" s="42">
        <v>5000</v>
      </c>
      <c r="Q165" s="42">
        <v>5000</v>
      </c>
      <c r="R165" s="42">
        <v>5000</v>
      </c>
      <c r="S165" s="122"/>
      <c r="T165" s="80"/>
      <c r="U165" s="80"/>
      <c r="V165" s="80"/>
      <c r="W165" s="80"/>
      <c r="X165" s="80"/>
      <c r="Y165" s="80"/>
      <c r="Z165" s="80"/>
      <c r="AA165" s="103"/>
      <c r="AB165" s="103"/>
      <c r="AC165" s="80"/>
      <c r="AD165" s="80"/>
      <c r="AE165" s="80"/>
      <c r="AF165" s="80"/>
    </row>
    <row r="166" spans="1:32" ht="39" customHeight="1" thickBot="1" x14ac:dyDescent="0.25">
      <c r="A166" s="100"/>
      <c r="B166" s="81"/>
      <c r="C166" s="81"/>
      <c r="D166" s="81"/>
      <c r="E166" s="81"/>
      <c r="F166" s="13" t="s">
        <v>5</v>
      </c>
      <c r="G166" s="27">
        <f>H166+I166+J166+K166+L166+M166+N166+O166+P166+Q166+R166</f>
        <v>36000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v>5000</v>
      </c>
      <c r="M166" s="27">
        <v>5000</v>
      </c>
      <c r="N166" s="39">
        <f>N172</f>
        <v>0</v>
      </c>
      <c r="O166" s="39">
        <v>5000</v>
      </c>
      <c r="P166" s="39">
        <v>5000</v>
      </c>
      <c r="Q166" s="39">
        <v>5000</v>
      </c>
      <c r="R166" s="39">
        <v>5000</v>
      </c>
      <c r="S166" s="123"/>
      <c r="T166" s="81"/>
      <c r="U166" s="81"/>
      <c r="V166" s="81"/>
      <c r="W166" s="81"/>
      <c r="X166" s="81"/>
      <c r="Y166" s="81"/>
      <c r="Z166" s="81"/>
      <c r="AA166" s="104"/>
      <c r="AB166" s="104"/>
      <c r="AC166" s="81"/>
      <c r="AD166" s="81"/>
      <c r="AE166" s="81"/>
      <c r="AF166" s="81"/>
    </row>
    <row r="167" spans="1:32" ht="52.5" customHeight="1" thickBot="1" x14ac:dyDescent="0.25">
      <c r="A167" s="100"/>
      <c r="B167" s="81"/>
      <c r="C167" s="81"/>
      <c r="D167" s="81"/>
      <c r="E167" s="81"/>
      <c r="F167" s="13" t="s">
        <v>6</v>
      </c>
      <c r="G167" s="27">
        <f>H167+I167+J167+K167+L167+M167+N167+O167+P167+Q167+R167</f>
        <v>36000</v>
      </c>
      <c r="H167" s="27">
        <v>0</v>
      </c>
      <c r="I167" s="27">
        <v>0</v>
      </c>
      <c r="J167" s="28">
        <v>5000</v>
      </c>
      <c r="K167" s="39">
        <f>K171</f>
        <v>1000</v>
      </c>
      <c r="L167" s="50">
        <v>5000</v>
      </c>
      <c r="M167" s="27">
        <v>5000</v>
      </c>
      <c r="N167" s="39">
        <f>N173</f>
        <v>0</v>
      </c>
      <c r="O167" s="39">
        <v>5000</v>
      </c>
      <c r="P167" s="39">
        <v>5000</v>
      </c>
      <c r="Q167" s="39">
        <v>5000</v>
      </c>
      <c r="R167" s="39">
        <v>5000</v>
      </c>
      <c r="S167" s="123"/>
      <c r="T167" s="81"/>
      <c r="U167" s="81"/>
      <c r="V167" s="81"/>
      <c r="W167" s="81"/>
      <c r="X167" s="81"/>
      <c r="Y167" s="81"/>
      <c r="Z167" s="81"/>
      <c r="AA167" s="104"/>
      <c r="AB167" s="104"/>
      <c r="AC167" s="81"/>
      <c r="AD167" s="81"/>
      <c r="AE167" s="81"/>
      <c r="AF167" s="81"/>
    </row>
    <row r="168" spans="1:32" ht="51.75" customHeight="1" thickBot="1" x14ac:dyDescent="0.25">
      <c r="A168" s="100"/>
      <c r="B168" s="81"/>
      <c r="C168" s="81"/>
      <c r="D168" s="81"/>
      <c r="E168" s="81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39"/>
      <c r="S168" s="123"/>
      <c r="T168" s="81"/>
      <c r="U168" s="81"/>
      <c r="V168" s="81"/>
      <c r="W168" s="81"/>
      <c r="X168" s="81"/>
      <c r="Y168" s="81"/>
      <c r="Z168" s="81"/>
      <c r="AA168" s="104"/>
      <c r="AB168" s="104"/>
      <c r="AC168" s="81"/>
      <c r="AD168" s="81"/>
      <c r="AE168" s="81"/>
      <c r="AF168" s="81"/>
    </row>
    <row r="169" spans="1:32" ht="48.75" thickBot="1" x14ac:dyDescent="0.25">
      <c r="A169" s="100"/>
      <c r="B169" s="81"/>
      <c r="C169" s="81"/>
      <c r="D169" s="81"/>
      <c r="E169" s="81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123"/>
      <c r="T169" s="81"/>
      <c r="U169" s="81"/>
      <c r="V169" s="81"/>
      <c r="W169" s="81"/>
      <c r="X169" s="81"/>
      <c r="Y169" s="81"/>
      <c r="Z169" s="81"/>
      <c r="AA169" s="104"/>
      <c r="AB169" s="104"/>
      <c r="AC169" s="81"/>
      <c r="AD169" s="81"/>
      <c r="AE169" s="81"/>
      <c r="AF169" s="81"/>
    </row>
    <row r="170" spans="1:32" ht="24.75" thickBot="1" x14ac:dyDescent="0.25">
      <c r="A170" s="101"/>
      <c r="B170" s="82"/>
      <c r="C170" s="82"/>
      <c r="D170" s="82"/>
      <c r="E170" s="82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124"/>
      <c r="T170" s="82"/>
      <c r="U170" s="82"/>
      <c r="V170" s="82"/>
      <c r="W170" s="82"/>
      <c r="X170" s="82"/>
      <c r="Y170" s="82"/>
      <c r="Z170" s="82"/>
      <c r="AA170" s="105"/>
      <c r="AB170" s="105"/>
      <c r="AC170" s="82"/>
      <c r="AD170" s="82"/>
      <c r="AE170" s="82"/>
      <c r="AF170" s="82"/>
    </row>
    <row r="171" spans="1:32" ht="12.75" customHeight="1" thickBot="1" x14ac:dyDescent="0.25">
      <c r="A171" s="99" t="s">
        <v>107</v>
      </c>
      <c r="B171" s="80" t="s">
        <v>35</v>
      </c>
      <c r="C171" s="80">
        <v>2014</v>
      </c>
      <c r="D171" s="80">
        <v>2024</v>
      </c>
      <c r="E171" s="80"/>
      <c r="F171" s="17" t="s">
        <v>4</v>
      </c>
      <c r="G171" s="24">
        <f>H171+I171+J171+K171+L171+M171+N171+O171+P171+Q171+R171</f>
        <v>36000</v>
      </c>
      <c r="H171" s="24">
        <v>0</v>
      </c>
      <c r="I171" s="24">
        <v>0</v>
      </c>
      <c r="J171" s="33">
        <v>5000</v>
      </c>
      <c r="K171" s="42">
        <f>K172</f>
        <v>1000</v>
      </c>
      <c r="L171" s="53">
        <v>5000</v>
      </c>
      <c r="M171" s="24">
        <v>5000</v>
      </c>
      <c r="N171" s="42">
        <f>N172</f>
        <v>0</v>
      </c>
      <c r="O171" s="42">
        <v>5000</v>
      </c>
      <c r="P171" s="42">
        <v>5000</v>
      </c>
      <c r="Q171" s="42">
        <v>5000</v>
      </c>
      <c r="R171" s="42">
        <v>5000</v>
      </c>
      <c r="S171" s="80" t="s">
        <v>45</v>
      </c>
      <c r="T171" s="80" t="s">
        <v>43</v>
      </c>
      <c r="U171" s="80">
        <v>100</v>
      </c>
      <c r="V171" s="80">
        <v>0</v>
      </c>
      <c r="W171" s="80">
        <v>0</v>
      </c>
      <c r="X171" s="80">
        <v>100</v>
      </c>
      <c r="Y171" s="80">
        <v>100</v>
      </c>
      <c r="Z171" s="80">
        <v>100</v>
      </c>
      <c r="AA171" s="103">
        <v>100</v>
      </c>
      <c r="AB171" s="103">
        <v>0</v>
      </c>
      <c r="AC171" s="80"/>
      <c r="AD171" s="80"/>
      <c r="AE171" s="80"/>
      <c r="AF171" s="80"/>
    </row>
    <row r="172" spans="1:32" ht="39" customHeight="1" thickBot="1" x14ac:dyDescent="0.25">
      <c r="A172" s="100"/>
      <c r="B172" s="81"/>
      <c r="C172" s="81"/>
      <c r="D172" s="81"/>
      <c r="E172" s="81"/>
      <c r="F172" s="13" t="s">
        <v>5</v>
      </c>
      <c r="G172" s="27">
        <f>H172+I172+J172+K172+L172+M172+N172+O172+P172+Q172+R172</f>
        <v>36000</v>
      </c>
      <c r="H172" s="27">
        <v>0</v>
      </c>
      <c r="I172" s="27">
        <v>0</v>
      </c>
      <c r="J172" s="28">
        <v>5000</v>
      </c>
      <c r="K172" s="39">
        <f>K173</f>
        <v>1000</v>
      </c>
      <c r="L172" s="50">
        <v>5000</v>
      </c>
      <c r="M172" s="27">
        <v>5000</v>
      </c>
      <c r="N172" s="39">
        <f>N173</f>
        <v>0</v>
      </c>
      <c r="O172" s="39">
        <v>5000</v>
      </c>
      <c r="P172" s="39">
        <v>5000</v>
      </c>
      <c r="Q172" s="39">
        <v>5000</v>
      </c>
      <c r="R172" s="39">
        <v>5000</v>
      </c>
      <c r="S172" s="81"/>
      <c r="T172" s="81"/>
      <c r="U172" s="81"/>
      <c r="V172" s="81"/>
      <c r="W172" s="81"/>
      <c r="X172" s="81"/>
      <c r="Y172" s="81"/>
      <c r="Z172" s="81"/>
      <c r="AA172" s="104"/>
      <c r="AB172" s="104"/>
      <c r="AC172" s="81"/>
      <c r="AD172" s="81"/>
      <c r="AE172" s="81"/>
      <c r="AF172" s="81"/>
    </row>
    <row r="173" spans="1:32" ht="49.5" customHeight="1" thickBot="1" x14ac:dyDescent="0.25">
      <c r="A173" s="100"/>
      <c r="B173" s="81"/>
      <c r="C173" s="81"/>
      <c r="D173" s="81"/>
      <c r="E173" s="81"/>
      <c r="F173" s="13" t="s">
        <v>6</v>
      </c>
      <c r="G173" s="27">
        <f>H173+I173+J173+K173+L173+M173+N173+O173+P173+Q173+R173</f>
        <v>36000</v>
      </c>
      <c r="H173" s="27">
        <v>0</v>
      </c>
      <c r="I173" s="27">
        <v>0</v>
      </c>
      <c r="J173" s="28">
        <v>5000</v>
      </c>
      <c r="K173" s="39">
        <v>1000</v>
      </c>
      <c r="L173" s="50">
        <v>5000</v>
      </c>
      <c r="M173" s="27">
        <v>5000</v>
      </c>
      <c r="N173" s="39">
        <v>0</v>
      </c>
      <c r="O173" s="39">
        <v>5000</v>
      </c>
      <c r="P173" s="39">
        <v>5000</v>
      </c>
      <c r="Q173" s="39">
        <v>5000</v>
      </c>
      <c r="R173" s="39">
        <v>5000</v>
      </c>
      <c r="S173" s="81"/>
      <c r="T173" s="81"/>
      <c r="U173" s="81"/>
      <c r="V173" s="81"/>
      <c r="W173" s="81"/>
      <c r="X173" s="81"/>
      <c r="Y173" s="81"/>
      <c r="Z173" s="81"/>
      <c r="AA173" s="104"/>
      <c r="AB173" s="104"/>
      <c r="AC173" s="81"/>
      <c r="AD173" s="81"/>
      <c r="AE173" s="81"/>
      <c r="AF173" s="81"/>
    </row>
    <row r="174" spans="1:32" ht="53.25" customHeight="1" thickBot="1" x14ac:dyDescent="0.25">
      <c r="A174" s="100"/>
      <c r="B174" s="81"/>
      <c r="C174" s="81"/>
      <c r="D174" s="81"/>
      <c r="E174" s="81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39"/>
      <c r="S174" s="81"/>
      <c r="T174" s="81"/>
      <c r="U174" s="81"/>
      <c r="V174" s="81"/>
      <c r="W174" s="81"/>
      <c r="X174" s="81"/>
      <c r="Y174" s="81"/>
      <c r="Z174" s="81"/>
      <c r="AA174" s="104"/>
      <c r="AB174" s="104"/>
      <c r="AC174" s="81"/>
      <c r="AD174" s="81"/>
      <c r="AE174" s="81"/>
      <c r="AF174" s="81"/>
    </row>
    <row r="175" spans="1:32" ht="48.75" thickBot="1" x14ac:dyDescent="0.25">
      <c r="A175" s="100"/>
      <c r="B175" s="81"/>
      <c r="C175" s="81"/>
      <c r="D175" s="81"/>
      <c r="E175" s="81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81"/>
      <c r="T175" s="81"/>
      <c r="U175" s="81"/>
      <c r="V175" s="81"/>
      <c r="W175" s="81"/>
      <c r="X175" s="81"/>
      <c r="Y175" s="81"/>
      <c r="Z175" s="81"/>
      <c r="AA175" s="104"/>
      <c r="AB175" s="104"/>
      <c r="AC175" s="81"/>
      <c r="AD175" s="81"/>
      <c r="AE175" s="81"/>
      <c r="AF175" s="81"/>
    </row>
    <row r="176" spans="1:32" ht="24.75" thickBot="1" x14ac:dyDescent="0.25">
      <c r="A176" s="101"/>
      <c r="B176" s="82"/>
      <c r="C176" s="82"/>
      <c r="D176" s="82"/>
      <c r="E176" s="82"/>
      <c r="F176" s="13" t="s">
        <v>9</v>
      </c>
      <c r="G176" s="64"/>
      <c r="H176" s="65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82"/>
      <c r="T176" s="82"/>
      <c r="U176" s="82"/>
      <c r="V176" s="82"/>
      <c r="W176" s="82"/>
      <c r="X176" s="82"/>
      <c r="Y176" s="82"/>
      <c r="Z176" s="82"/>
      <c r="AA176" s="105"/>
      <c r="AB176" s="105"/>
      <c r="AC176" s="82"/>
      <c r="AD176" s="82"/>
      <c r="AE176" s="82"/>
      <c r="AF176" s="82"/>
    </row>
    <row r="177" spans="1:32" ht="12.75" thickBot="1" x14ac:dyDescent="0.25">
      <c r="A177" s="80"/>
      <c r="B177" s="106" t="s">
        <v>36</v>
      </c>
      <c r="C177" s="107"/>
      <c r="D177" s="107"/>
      <c r="E177" s="108"/>
      <c r="F177" s="17" t="s">
        <v>4</v>
      </c>
      <c r="G177" s="66">
        <f>H177+I177+J177+K177+L177+M177+N177+O177+P177+Q177+R177</f>
        <v>1673928.37</v>
      </c>
      <c r="H177" s="24">
        <v>0</v>
      </c>
      <c r="I177" s="24">
        <v>25000</v>
      </c>
      <c r="J177" s="33">
        <v>54817.440000000002</v>
      </c>
      <c r="K177" s="42">
        <f t="shared" ref="K177:O178" si="31">K178</f>
        <v>32942.630000000005</v>
      </c>
      <c r="L177" s="53">
        <f t="shared" si="31"/>
        <v>259723.3</v>
      </c>
      <c r="M177" s="24">
        <f t="shared" si="31"/>
        <v>796500</v>
      </c>
      <c r="N177" s="42">
        <f t="shared" si="31"/>
        <v>14945</v>
      </c>
      <c r="O177" s="42">
        <f t="shared" si="31"/>
        <v>385000</v>
      </c>
      <c r="P177" s="42">
        <f t="shared" ref="P177:R178" si="32">P178</f>
        <v>35000</v>
      </c>
      <c r="Q177" s="42">
        <f t="shared" si="32"/>
        <v>35000</v>
      </c>
      <c r="R177" s="42">
        <f t="shared" si="32"/>
        <v>35000</v>
      </c>
      <c r="S177" s="122"/>
      <c r="T177" s="80"/>
      <c r="U177" s="80"/>
      <c r="V177" s="80"/>
      <c r="W177" s="80"/>
      <c r="X177" s="80"/>
      <c r="Y177" s="80"/>
      <c r="Z177" s="80"/>
      <c r="AA177" s="103"/>
      <c r="AB177" s="103"/>
      <c r="AC177" s="80"/>
      <c r="AD177" s="80"/>
      <c r="AE177" s="80"/>
      <c r="AF177" s="80"/>
    </row>
    <row r="178" spans="1:32" ht="36.75" thickBot="1" x14ac:dyDescent="0.25">
      <c r="A178" s="81"/>
      <c r="B178" s="109"/>
      <c r="C178" s="110"/>
      <c r="D178" s="110"/>
      <c r="E178" s="111"/>
      <c r="F178" s="13" t="s">
        <v>5</v>
      </c>
      <c r="G178" s="63">
        <f>H178+I178+J178+K178+L178+M178+N178+O178+P178+Q178+R178</f>
        <v>1673928.37</v>
      </c>
      <c r="H178" s="27">
        <v>0</v>
      </c>
      <c r="I178" s="27">
        <v>25000</v>
      </c>
      <c r="J178" s="28">
        <f>J177</f>
        <v>54817.440000000002</v>
      </c>
      <c r="K178" s="39">
        <f t="shared" si="31"/>
        <v>32942.630000000005</v>
      </c>
      <c r="L178" s="50">
        <f t="shared" si="31"/>
        <v>259723.3</v>
      </c>
      <c r="M178" s="27">
        <f t="shared" si="31"/>
        <v>796500</v>
      </c>
      <c r="N178" s="39">
        <f t="shared" si="31"/>
        <v>14945</v>
      </c>
      <c r="O178" s="39">
        <f t="shared" si="31"/>
        <v>385000</v>
      </c>
      <c r="P178" s="39">
        <f t="shared" si="32"/>
        <v>35000</v>
      </c>
      <c r="Q178" s="39">
        <f t="shared" si="32"/>
        <v>35000</v>
      </c>
      <c r="R178" s="39">
        <f t="shared" si="32"/>
        <v>35000</v>
      </c>
      <c r="S178" s="123"/>
      <c r="T178" s="81"/>
      <c r="U178" s="81"/>
      <c r="V178" s="81"/>
      <c r="W178" s="81"/>
      <c r="X178" s="81"/>
      <c r="Y178" s="81"/>
      <c r="Z178" s="81"/>
      <c r="AA178" s="104"/>
      <c r="AB178" s="104"/>
      <c r="AC178" s="81"/>
      <c r="AD178" s="81"/>
      <c r="AE178" s="81"/>
      <c r="AF178" s="81"/>
    </row>
    <row r="179" spans="1:32" ht="48.75" thickBot="1" x14ac:dyDescent="0.25">
      <c r="A179" s="81"/>
      <c r="B179" s="109"/>
      <c r="C179" s="110"/>
      <c r="D179" s="110"/>
      <c r="E179" s="111"/>
      <c r="F179" s="13" t="s">
        <v>6</v>
      </c>
      <c r="G179" s="27">
        <f>H179+I179+J179+K179+L179+M179+N179+O179+P179+Q179+R179</f>
        <v>1673928.37</v>
      </c>
      <c r="H179" s="27">
        <v>0</v>
      </c>
      <c r="I179" s="27">
        <v>25000</v>
      </c>
      <c r="J179" s="28">
        <f>J178</f>
        <v>54817.440000000002</v>
      </c>
      <c r="K179" s="39">
        <f>K117+K141+K165</f>
        <v>32942.630000000005</v>
      </c>
      <c r="L179" s="50">
        <f>L113+L143+L167</f>
        <v>259723.3</v>
      </c>
      <c r="M179" s="27">
        <f>M107</f>
        <v>796500</v>
      </c>
      <c r="N179" s="39">
        <f>N113+N143+N167</f>
        <v>14945</v>
      </c>
      <c r="O179" s="39">
        <f>O107</f>
        <v>385000</v>
      </c>
      <c r="P179" s="39">
        <v>35000</v>
      </c>
      <c r="Q179" s="39">
        <v>35000</v>
      </c>
      <c r="R179" s="39">
        <v>35000</v>
      </c>
      <c r="S179" s="123"/>
      <c r="T179" s="81"/>
      <c r="U179" s="81"/>
      <c r="V179" s="81"/>
      <c r="W179" s="81"/>
      <c r="X179" s="81"/>
      <c r="Y179" s="81"/>
      <c r="Z179" s="81"/>
      <c r="AA179" s="104"/>
      <c r="AB179" s="104"/>
      <c r="AC179" s="81"/>
      <c r="AD179" s="81"/>
      <c r="AE179" s="81"/>
      <c r="AF179" s="81"/>
    </row>
    <row r="180" spans="1:32" ht="48.75" thickBot="1" x14ac:dyDescent="0.25">
      <c r="A180" s="81"/>
      <c r="B180" s="109"/>
      <c r="C180" s="110"/>
      <c r="D180" s="110"/>
      <c r="E180" s="111"/>
      <c r="F180" s="13" t="s">
        <v>7</v>
      </c>
      <c r="G180" s="27"/>
      <c r="H180" s="27"/>
      <c r="I180" s="27"/>
      <c r="J180" s="28"/>
      <c r="K180" s="39"/>
      <c r="L180" s="50"/>
      <c r="M180" s="27"/>
      <c r="N180" s="39"/>
      <c r="O180" s="39"/>
      <c r="P180" s="39"/>
      <c r="Q180" s="39"/>
      <c r="R180" s="39"/>
      <c r="S180" s="123"/>
      <c r="T180" s="81"/>
      <c r="U180" s="81"/>
      <c r="V180" s="81"/>
      <c r="W180" s="81"/>
      <c r="X180" s="81"/>
      <c r="Y180" s="81"/>
      <c r="Z180" s="81"/>
      <c r="AA180" s="104"/>
      <c r="AB180" s="104"/>
      <c r="AC180" s="81"/>
      <c r="AD180" s="81"/>
      <c r="AE180" s="81"/>
      <c r="AF180" s="81"/>
    </row>
    <row r="181" spans="1:32" ht="48.75" thickBot="1" x14ac:dyDescent="0.25">
      <c r="A181" s="81"/>
      <c r="B181" s="109"/>
      <c r="C181" s="110"/>
      <c r="D181" s="110"/>
      <c r="E181" s="111"/>
      <c r="F181" s="13" t="s">
        <v>8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123"/>
      <c r="T181" s="81"/>
      <c r="U181" s="81"/>
      <c r="V181" s="81"/>
      <c r="W181" s="81"/>
      <c r="X181" s="81"/>
      <c r="Y181" s="81"/>
      <c r="Z181" s="81"/>
      <c r="AA181" s="104"/>
      <c r="AB181" s="104"/>
      <c r="AC181" s="81"/>
      <c r="AD181" s="81"/>
      <c r="AE181" s="81"/>
      <c r="AF181" s="81"/>
    </row>
    <row r="182" spans="1:32" ht="24.75" thickBot="1" x14ac:dyDescent="0.25">
      <c r="A182" s="82"/>
      <c r="B182" s="112"/>
      <c r="C182" s="113"/>
      <c r="D182" s="113"/>
      <c r="E182" s="114"/>
      <c r="F182" s="13" t="s">
        <v>9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124"/>
      <c r="T182" s="82"/>
      <c r="U182" s="82"/>
      <c r="V182" s="82"/>
      <c r="W182" s="82"/>
      <c r="X182" s="82"/>
      <c r="Y182" s="82"/>
      <c r="Z182" s="82"/>
      <c r="AA182" s="105"/>
      <c r="AB182" s="105"/>
      <c r="AC182" s="82"/>
      <c r="AD182" s="82"/>
      <c r="AE182" s="82"/>
      <c r="AF182" s="82"/>
    </row>
    <row r="183" spans="1:32" s="21" customFormat="1" ht="31.5" customHeight="1" thickBot="1" x14ac:dyDescent="0.3">
      <c r="A183" s="89" t="s">
        <v>37</v>
      </c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85"/>
      <c r="AC183" s="85"/>
      <c r="AD183" s="85"/>
      <c r="AE183" s="85"/>
      <c r="AF183" s="86"/>
    </row>
    <row r="184" spans="1:32" s="21" customFormat="1" ht="15.75" thickBot="1" x14ac:dyDescent="0.3">
      <c r="A184" s="89" t="s">
        <v>162</v>
      </c>
      <c r="B184" s="90"/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85"/>
      <c r="AC184" s="85"/>
      <c r="AD184" s="85"/>
      <c r="AE184" s="85"/>
      <c r="AF184" s="86"/>
    </row>
    <row r="185" spans="1:32" s="21" customFormat="1" ht="15.75" thickBot="1" x14ac:dyDescent="0.3">
      <c r="A185" s="89" t="s">
        <v>38</v>
      </c>
      <c r="B185" s="90"/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85"/>
      <c r="AC185" s="85"/>
      <c r="AD185" s="85"/>
      <c r="AE185" s="85"/>
      <c r="AF185" s="86"/>
    </row>
    <row r="186" spans="1:32" ht="12.75" thickBot="1" x14ac:dyDescent="0.25">
      <c r="A186" s="93">
        <v>4</v>
      </c>
      <c r="B186" s="80" t="s">
        <v>39</v>
      </c>
      <c r="C186" s="80">
        <v>2014</v>
      </c>
      <c r="D186" s="80">
        <v>2024</v>
      </c>
      <c r="E186" s="80"/>
      <c r="F186" s="17" t="s">
        <v>4</v>
      </c>
      <c r="G186" s="24">
        <f>H186+I186+J186+K186+L186++M186+N186+O186+P186+Q186+R186</f>
        <v>97077859.290000007</v>
      </c>
      <c r="H186" s="24">
        <v>8495932.1300000008</v>
      </c>
      <c r="I186" s="24">
        <v>7649430.04</v>
      </c>
      <c r="J186" s="33">
        <f t="shared" ref="J186:R186" si="33">J187</f>
        <v>7236239.54</v>
      </c>
      <c r="K186" s="42">
        <f t="shared" si="33"/>
        <v>8954327.3399999999</v>
      </c>
      <c r="L186" s="53">
        <f t="shared" si="33"/>
        <v>7865192.580000001</v>
      </c>
      <c r="M186" s="24">
        <f t="shared" si="33"/>
        <v>8196613.0800000001</v>
      </c>
      <c r="N186" s="42">
        <f t="shared" si="33"/>
        <v>9031759.0500000007</v>
      </c>
      <c r="O186" s="42">
        <f t="shared" si="33"/>
        <v>10915712</v>
      </c>
      <c r="P186" s="42">
        <f t="shared" si="33"/>
        <v>9716858.9699999988</v>
      </c>
      <c r="Q186" s="42">
        <f t="shared" si="33"/>
        <v>9573931.8399999999</v>
      </c>
      <c r="R186" s="42">
        <f t="shared" si="33"/>
        <v>9441862.7199999988</v>
      </c>
      <c r="S186" s="170"/>
      <c r="T186" s="80"/>
      <c r="U186" s="80"/>
      <c r="V186" s="80"/>
      <c r="W186" s="80"/>
      <c r="X186" s="80"/>
      <c r="Y186" s="80"/>
      <c r="Z186" s="80"/>
      <c r="AA186" s="103"/>
      <c r="AB186" s="103"/>
      <c r="AC186" s="80"/>
      <c r="AD186" s="80"/>
      <c r="AE186" s="80"/>
      <c r="AF186" s="80"/>
    </row>
    <row r="187" spans="1:32" ht="36.75" thickBot="1" x14ac:dyDescent="0.25">
      <c r="A187" s="94"/>
      <c r="B187" s="81"/>
      <c r="C187" s="81"/>
      <c r="D187" s="81"/>
      <c r="E187" s="81"/>
      <c r="F187" s="13" t="s">
        <v>5</v>
      </c>
      <c r="G187" s="27">
        <f>H187+I187+J187+K187+L187++M187+N187+O187+P187+Q187+R187</f>
        <v>97077859.290000007</v>
      </c>
      <c r="H187" s="27">
        <v>8495932.1300000008</v>
      </c>
      <c r="I187" s="27">
        <v>7649430.04</v>
      </c>
      <c r="J187" s="28">
        <f>J188+J189</f>
        <v>7236239.54</v>
      </c>
      <c r="K187" s="39">
        <v>8954327.3399999999</v>
      </c>
      <c r="L187" s="50">
        <f t="shared" ref="L187:Q187" si="34">L188+L189</f>
        <v>7865192.580000001</v>
      </c>
      <c r="M187" s="27">
        <f t="shared" si="34"/>
        <v>8196613.0800000001</v>
      </c>
      <c r="N187" s="39">
        <f t="shared" si="34"/>
        <v>9031759.0500000007</v>
      </c>
      <c r="O187" s="39">
        <f t="shared" si="34"/>
        <v>10915712</v>
      </c>
      <c r="P187" s="39">
        <f t="shared" si="34"/>
        <v>9716858.9699999988</v>
      </c>
      <c r="Q187" s="39">
        <f t="shared" si="34"/>
        <v>9573931.8399999999</v>
      </c>
      <c r="R187" s="39">
        <f t="shared" ref="R187" si="35">R188+R189</f>
        <v>9441862.7199999988</v>
      </c>
      <c r="S187" s="171"/>
      <c r="T187" s="81"/>
      <c r="U187" s="81"/>
      <c r="V187" s="81"/>
      <c r="W187" s="81"/>
      <c r="X187" s="81"/>
      <c r="Y187" s="81"/>
      <c r="Z187" s="81"/>
      <c r="AA187" s="104"/>
      <c r="AB187" s="104"/>
      <c r="AC187" s="81"/>
      <c r="AD187" s="81"/>
      <c r="AE187" s="81"/>
      <c r="AF187" s="81"/>
    </row>
    <row r="188" spans="1:32" ht="48.75" thickBot="1" x14ac:dyDescent="0.25">
      <c r="A188" s="94"/>
      <c r="B188" s="81"/>
      <c r="C188" s="81"/>
      <c r="D188" s="81"/>
      <c r="E188" s="81"/>
      <c r="F188" s="13" t="s">
        <v>6</v>
      </c>
      <c r="G188" s="27">
        <f>H188+I188+J188+K188+L188++M188+N188+O188+P188+Q188+R188</f>
        <v>94554992.290000007</v>
      </c>
      <c r="H188" s="27">
        <v>8316790.1299999999</v>
      </c>
      <c r="I188" s="27">
        <v>7446923.04</v>
      </c>
      <c r="J188" s="28">
        <f>7063036.54-9700</f>
        <v>7053336.54</v>
      </c>
      <c r="K188" s="39">
        <f>K187-K189</f>
        <v>8777558.3399999999</v>
      </c>
      <c r="L188" s="50">
        <f t="shared" ref="L188:Q188" si="36">L194</f>
        <v>7654274.580000001</v>
      </c>
      <c r="M188" s="27">
        <f t="shared" si="36"/>
        <v>7979568.0800000001</v>
      </c>
      <c r="N188" s="39">
        <f t="shared" si="36"/>
        <v>8779271.0500000007</v>
      </c>
      <c r="O188" s="39">
        <f t="shared" si="36"/>
        <v>10649762</v>
      </c>
      <c r="P188" s="39">
        <f t="shared" si="36"/>
        <v>9447774.9699999988</v>
      </c>
      <c r="Q188" s="39">
        <f t="shared" si="36"/>
        <v>9295818.8399999999</v>
      </c>
      <c r="R188" s="39">
        <f t="shared" ref="R188" si="37">R194</f>
        <v>9153914.7199999988</v>
      </c>
      <c r="S188" s="171"/>
      <c r="T188" s="81"/>
      <c r="U188" s="81"/>
      <c r="V188" s="81"/>
      <c r="W188" s="81"/>
      <c r="X188" s="81"/>
      <c r="Y188" s="81"/>
      <c r="Z188" s="81"/>
      <c r="AA188" s="104"/>
      <c r="AB188" s="104"/>
      <c r="AC188" s="81"/>
      <c r="AD188" s="81"/>
      <c r="AE188" s="81"/>
      <c r="AF188" s="81"/>
    </row>
    <row r="189" spans="1:32" ht="48.75" thickBot="1" x14ac:dyDescent="0.25">
      <c r="A189" s="94"/>
      <c r="B189" s="81"/>
      <c r="C189" s="81"/>
      <c r="D189" s="81"/>
      <c r="E189" s="81"/>
      <c r="F189" s="13" t="s">
        <v>7</v>
      </c>
      <c r="G189" s="27">
        <f>H189+I189+J189+K189+L189++M189+N189+O189+P189+Q189+R189</f>
        <v>2522867</v>
      </c>
      <c r="H189" s="27">
        <v>179142</v>
      </c>
      <c r="I189" s="27">
        <v>202507</v>
      </c>
      <c r="J189" s="28">
        <v>182903</v>
      </c>
      <c r="K189" s="39">
        <v>176769</v>
      </c>
      <c r="L189" s="50">
        <f>21646+189272</f>
        <v>210918</v>
      </c>
      <c r="M189" s="27">
        <f t="shared" ref="M189:R189" si="38">M195</f>
        <v>217045</v>
      </c>
      <c r="N189" s="39">
        <f t="shared" si="38"/>
        <v>252488</v>
      </c>
      <c r="O189" s="39">
        <f t="shared" si="38"/>
        <v>265950</v>
      </c>
      <c r="P189" s="39">
        <f t="shared" si="38"/>
        <v>269084</v>
      </c>
      <c r="Q189" s="39">
        <f t="shared" si="38"/>
        <v>278113</v>
      </c>
      <c r="R189" s="39">
        <f t="shared" si="38"/>
        <v>287948</v>
      </c>
      <c r="S189" s="171"/>
      <c r="T189" s="81"/>
      <c r="U189" s="81"/>
      <c r="V189" s="81"/>
      <c r="W189" s="81"/>
      <c r="X189" s="81"/>
      <c r="Y189" s="81"/>
      <c r="Z189" s="81"/>
      <c r="AA189" s="104"/>
      <c r="AB189" s="104"/>
      <c r="AC189" s="81"/>
      <c r="AD189" s="81"/>
      <c r="AE189" s="81"/>
      <c r="AF189" s="81"/>
    </row>
    <row r="190" spans="1:32" ht="48.75" thickBot="1" x14ac:dyDescent="0.25">
      <c r="A190" s="94"/>
      <c r="B190" s="81"/>
      <c r="C190" s="81"/>
      <c r="D190" s="81"/>
      <c r="E190" s="81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39"/>
      <c r="S190" s="171"/>
      <c r="T190" s="81"/>
      <c r="U190" s="81"/>
      <c r="V190" s="81"/>
      <c r="W190" s="81"/>
      <c r="X190" s="81"/>
      <c r="Y190" s="81"/>
      <c r="Z190" s="81"/>
      <c r="AA190" s="104"/>
      <c r="AB190" s="104"/>
      <c r="AC190" s="81"/>
      <c r="AD190" s="81"/>
      <c r="AE190" s="81"/>
      <c r="AF190" s="81"/>
    </row>
    <row r="191" spans="1:32" ht="24.75" thickBot="1" x14ac:dyDescent="0.25">
      <c r="A191" s="95"/>
      <c r="B191" s="82"/>
      <c r="C191" s="82"/>
      <c r="D191" s="82"/>
      <c r="E191" s="82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39"/>
      <c r="S191" s="172"/>
      <c r="T191" s="82"/>
      <c r="U191" s="82"/>
      <c r="V191" s="82"/>
      <c r="W191" s="82"/>
      <c r="X191" s="82"/>
      <c r="Y191" s="82"/>
      <c r="Z191" s="82"/>
      <c r="AA191" s="105"/>
      <c r="AB191" s="105"/>
      <c r="AC191" s="82"/>
      <c r="AD191" s="82"/>
      <c r="AE191" s="82"/>
      <c r="AF191" s="82"/>
    </row>
    <row r="192" spans="1:32" ht="12.75" thickBot="1" x14ac:dyDescent="0.25">
      <c r="A192" s="119" t="s">
        <v>108</v>
      </c>
      <c r="B192" s="80" t="s">
        <v>40</v>
      </c>
      <c r="C192" s="80">
        <v>2014</v>
      </c>
      <c r="D192" s="80">
        <v>2024</v>
      </c>
      <c r="E192" s="80"/>
      <c r="F192" s="17" t="s">
        <v>4</v>
      </c>
      <c r="G192" s="24">
        <f>H192+I192+J192+K192+L192++M192+N192+O192+P192+Q192+R192</f>
        <v>97077859.290000007</v>
      </c>
      <c r="H192" s="24">
        <v>8495932.1300000008</v>
      </c>
      <c r="I192" s="24">
        <v>7649430.04</v>
      </c>
      <c r="J192" s="33">
        <f t="shared" ref="J192:R192" si="39">J193</f>
        <v>7236239.54</v>
      </c>
      <c r="K192" s="42">
        <f t="shared" si="39"/>
        <v>8954327.3400000017</v>
      </c>
      <c r="L192" s="53">
        <f t="shared" si="39"/>
        <v>7865192.580000001</v>
      </c>
      <c r="M192" s="24">
        <f t="shared" si="39"/>
        <v>8196613.0800000001</v>
      </c>
      <c r="N192" s="42">
        <f t="shared" si="39"/>
        <v>9031759.0500000007</v>
      </c>
      <c r="O192" s="42">
        <f t="shared" si="39"/>
        <v>10915712</v>
      </c>
      <c r="P192" s="42">
        <f t="shared" si="39"/>
        <v>9716858.9699999988</v>
      </c>
      <c r="Q192" s="42">
        <f t="shared" si="39"/>
        <v>9573931.8399999999</v>
      </c>
      <c r="R192" s="42">
        <f t="shared" si="39"/>
        <v>9441862.7199999988</v>
      </c>
      <c r="S192" s="133"/>
      <c r="T192" s="80"/>
      <c r="U192" s="80"/>
      <c r="V192" s="80"/>
      <c r="W192" s="80"/>
      <c r="X192" s="80"/>
      <c r="Y192" s="80"/>
      <c r="Z192" s="80"/>
      <c r="AA192" s="103"/>
      <c r="AB192" s="103"/>
      <c r="AC192" s="80"/>
      <c r="AD192" s="80"/>
      <c r="AE192" s="80"/>
      <c r="AF192" s="80"/>
    </row>
    <row r="193" spans="1:32" ht="36.75" thickBot="1" x14ac:dyDescent="0.25">
      <c r="A193" s="120"/>
      <c r="B193" s="81"/>
      <c r="C193" s="81"/>
      <c r="D193" s="81"/>
      <c r="E193" s="81"/>
      <c r="F193" s="13" t="s">
        <v>5</v>
      </c>
      <c r="G193" s="27">
        <f>H193+I193+J193+K193+L193++M193+N193+O193+P193+Q193+R193</f>
        <v>97077859.290000007</v>
      </c>
      <c r="H193" s="27">
        <v>8495932.1300000008</v>
      </c>
      <c r="I193" s="27">
        <v>7649430.04</v>
      </c>
      <c r="J193" s="28">
        <f>J194+J195</f>
        <v>7236239.54</v>
      </c>
      <c r="K193" s="39">
        <f>K199+K205+K210+K217+K223+K229+K235+K241+K247+K253</f>
        <v>8954327.3400000017</v>
      </c>
      <c r="L193" s="50">
        <f>L199+L205+L211+L217+L223+L229+L235+L241+L247+L253</f>
        <v>7865192.580000001</v>
      </c>
      <c r="M193" s="27">
        <f>M194+M195</f>
        <v>8196613.0800000001</v>
      </c>
      <c r="N193" s="39">
        <f>N194+N195</f>
        <v>9031759.0500000007</v>
      </c>
      <c r="O193" s="39">
        <f>O199+O205+O211+O217+O223+O229+O235+O241+O247+O253+O259</f>
        <v>10915712</v>
      </c>
      <c r="P193" s="39">
        <f>P194+P195</f>
        <v>9716858.9699999988</v>
      </c>
      <c r="Q193" s="39">
        <f>Q194+Q195</f>
        <v>9573931.8399999999</v>
      </c>
      <c r="R193" s="39">
        <f>R194+R195</f>
        <v>9441862.7199999988</v>
      </c>
      <c r="S193" s="134"/>
      <c r="T193" s="81"/>
      <c r="U193" s="81"/>
      <c r="V193" s="81"/>
      <c r="W193" s="81"/>
      <c r="X193" s="81"/>
      <c r="Y193" s="81"/>
      <c r="Z193" s="81"/>
      <c r="AA193" s="104"/>
      <c r="AB193" s="104"/>
      <c r="AC193" s="81"/>
      <c r="AD193" s="81"/>
      <c r="AE193" s="81"/>
      <c r="AF193" s="81"/>
    </row>
    <row r="194" spans="1:32" ht="48.75" thickBot="1" x14ac:dyDescent="0.25">
      <c r="A194" s="120"/>
      <c r="B194" s="81"/>
      <c r="C194" s="81"/>
      <c r="D194" s="81"/>
      <c r="E194" s="81"/>
      <c r="F194" s="13" t="s">
        <v>6</v>
      </c>
      <c r="G194" s="27">
        <f>H194+I194+J194+K194+L194++M194+N194+O194+P194+Q194+R194</f>
        <v>94554992.290000007</v>
      </c>
      <c r="H194" s="27">
        <v>8316790.1299999999</v>
      </c>
      <c r="I194" s="27">
        <v>7446923.04</v>
      </c>
      <c r="J194" s="28">
        <f>7063036.54-9700</f>
        <v>7053336.54</v>
      </c>
      <c r="K194" s="39">
        <f>K200+K206+K212+K218+K224+K230+K236+K242+K248+K254</f>
        <v>8777558.3400000017</v>
      </c>
      <c r="L194" s="50">
        <f>L200+L206+L212+L218+L224+L230+L236++L242+L248+L254</f>
        <v>7654274.580000001</v>
      </c>
      <c r="M194" s="27">
        <f>M200+M206+M212+M218+M224+M230+M236+M242+M248+M254</f>
        <v>7979568.0800000001</v>
      </c>
      <c r="N194" s="39">
        <f>N200+N206+N218+N224+N230+N236+N242+N248+N254</f>
        <v>8779271.0500000007</v>
      </c>
      <c r="O194" s="39">
        <f>O200+O206+O212++O218+O224+O230+O236+O242+O248+O254+O260</f>
        <v>10649762</v>
      </c>
      <c r="P194" s="39">
        <f>P200+P206+P212+P218+P224+P230+P236+P242+P248+P254</f>
        <v>9447774.9699999988</v>
      </c>
      <c r="Q194" s="39">
        <f>Q200+Q206+Q212+Q218+Q224+Q230+Q236+Q242+Q248+Q254</f>
        <v>9295818.8399999999</v>
      </c>
      <c r="R194" s="39">
        <f>R200+R206+R212+R218+R224+R230+R236+R242+R248+R254</f>
        <v>9153914.7199999988</v>
      </c>
      <c r="S194" s="134"/>
      <c r="T194" s="81"/>
      <c r="U194" s="81"/>
      <c r="V194" s="81"/>
      <c r="W194" s="81"/>
      <c r="X194" s="81"/>
      <c r="Y194" s="81"/>
      <c r="Z194" s="81"/>
      <c r="AA194" s="104"/>
      <c r="AB194" s="104"/>
      <c r="AC194" s="81"/>
      <c r="AD194" s="81"/>
      <c r="AE194" s="81"/>
      <c r="AF194" s="81"/>
    </row>
    <row r="195" spans="1:32" ht="48.75" thickBot="1" x14ac:dyDescent="0.25">
      <c r="A195" s="120"/>
      <c r="B195" s="81"/>
      <c r="C195" s="81"/>
      <c r="D195" s="81"/>
      <c r="E195" s="81"/>
      <c r="F195" s="13" t="s">
        <v>7</v>
      </c>
      <c r="G195" s="27">
        <f>H195+I195+J195+K195+L195++M195+N195+O195+P195+Q195+R195</f>
        <v>2522867</v>
      </c>
      <c r="H195" s="27">
        <v>179142</v>
      </c>
      <c r="I195" s="27">
        <v>202507</v>
      </c>
      <c r="J195" s="28">
        <v>182903</v>
      </c>
      <c r="K195" s="39">
        <v>176769</v>
      </c>
      <c r="L195" s="50">
        <f>21646+189272</f>
        <v>210918</v>
      </c>
      <c r="M195" s="27">
        <f t="shared" ref="M195:R195" si="40">M213</f>
        <v>217045</v>
      </c>
      <c r="N195" s="39">
        <f t="shared" si="40"/>
        <v>252488</v>
      </c>
      <c r="O195" s="39">
        <f t="shared" si="40"/>
        <v>265950</v>
      </c>
      <c r="P195" s="39">
        <f t="shared" si="40"/>
        <v>269084</v>
      </c>
      <c r="Q195" s="39">
        <f t="shared" si="40"/>
        <v>278113</v>
      </c>
      <c r="R195" s="39">
        <f t="shared" si="40"/>
        <v>287948</v>
      </c>
      <c r="S195" s="134"/>
      <c r="T195" s="81"/>
      <c r="U195" s="81"/>
      <c r="V195" s="81"/>
      <c r="W195" s="81"/>
      <c r="X195" s="81"/>
      <c r="Y195" s="81"/>
      <c r="Z195" s="81"/>
      <c r="AA195" s="104"/>
      <c r="AB195" s="104"/>
      <c r="AC195" s="81"/>
      <c r="AD195" s="81"/>
      <c r="AE195" s="81"/>
      <c r="AF195" s="81"/>
    </row>
    <row r="196" spans="1:32" ht="48.75" thickBot="1" x14ac:dyDescent="0.25">
      <c r="A196" s="120"/>
      <c r="B196" s="81"/>
      <c r="C196" s="81"/>
      <c r="D196" s="81"/>
      <c r="E196" s="81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39"/>
      <c r="S196" s="134"/>
      <c r="T196" s="81"/>
      <c r="U196" s="81"/>
      <c r="V196" s="81"/>
      <c r="W196" s="81"/>
      <c r="X196" s="81"/>
      <c r="Y196" s="81"/>
      <c r="Z196" s="81"/>
      <c r="AA196" s="104"/>
      <c r="AB196" s="104"/>
      <c r="AC196" s="81"/>
      <c r="AD196" s="81"/>
      <c r="AE196" s="81"/>
      <c r="AF196" s="81"/>
    </row>
    <row r="197" spans="1:32" ht="24.75" thickBot="1" x14ac:dyDescent="0.25">
      <c r="A197" s="121"/>
      <c r="B197" s="82"/>
      <c r="C197" s="82"/>
      <c r="D197" s="82"/>
      <c r="E197" s="82"/>
      <c r="F197" s="13" t="s">
        <v>9</v>
      </c>
      <c r="G197" s="27"/>
      <c r="H197" s="27"/>
      <c r="I197" s="27"/>
      <c r="J197" s="28"/>
      <c r="K197" s="39"/>
      <c r="L197" s="50"/>
      <c r="M197" s="27"/>
      <c r="N197" s="39"/>
      <c r="O197" s="39"/>
      <c r="P197" s="39"/>
      <c r="Q197" s="39"/>
      <c r="R197" s="39"/>
      <c r="S197" s="135"/>
      <c r="T197" s="82"/>
      <c r="U197" s="82"/>
      <c r="V197" s="82"/>
      <c r="W197" s="82"/>
      <c r="X197" s="82"/>
      <c r="Y197" s="82"/>
      <c r="Z197" s="82"/>
      <c r="AA197" s="105"/>
      <c r="AB197" s="105"/>
      <c r="AC197" s="82"/>
      <c r="AD197" s="82"/>
      <c r="AE197" s="82"/>
      <c r="AF197" s="82"/>
    </row>
    <row r="198" spans="1:32" ht="12.75" customHeight="1" thickBot="1" x14ac:dyDescent="0.25">
      <c r="A198" s="99" t="s">
        <v>109</v>
      </c>
      <c r="B198" s="80" t="s">
        <v>41</v>
      </c>
      <c r="C198" s="80">
        <v>2014</v>
      </c>
      <c r="D198" s="80">
        <v>2024</v>
      </c>
      <c r="E198" s="80"/>
      <c r="F198" s="17" t="s">
        <v>4</v>
      </c>
      <c r="G198" s="24">
        <f>H198+I198+J198+K198+L198++M198+N198+O198+P198+Q198+R198</f>
        <v>29806721.549999997</v>
      </c>
      <c r="H198" s="24">
        <v>3467742.59</v>
      </c>
      <c r="I198" s="24">
        <v>2660563.5699999998</v>
      </c>
      <c r="J198" s="33">
        <f t="shared" ref="J198:O199" si="41">J199</f>
        <v>2204090.37</v>
      </c>
      <c r="K198" s="42">
        <f t="shared" si="41"/>
        <v>2293817.11</v>
      </c>
      <c r="L198" s="53">
        <f t="shared" si="41"/>
        <v>2361712.86</v>
      </c>
      <c r="M198" s="24">
        <f t="shared" si="41"/>
        <v>2428343.13</v>
      </c>
      <c r="N198" s="42">
        <f t="shared" si="41"/>
        <v>2113487.06</v>
      </c>
      <c r="O198" s="42">
        <f t="shared" si="41"/>
        <v>3059564.86</v>
      </c>
      <c r="P198" s="42">
        <f t="shared" ref="P198:R199" si="42">P199</f>
        <v>3067700</v>
      </c>
      <c r="Q198" s="42">
        <f t="shared" si="42"/>
        <v>3067700</v>
      </c>
      <c r="R198" s="42">
        <f t="shared" si="42"/>
        <v>3082000</v>
      </c>
      <c r="S198" s="80" t="s">
        <v>42</v>
      </c>
      <c r="T198" s="80" t="s">
        <v>43</v>
      </c>
      <c r="U198" s="80">
        <v>100</v>
      </c>
      <c r="V198" s="80">
        <v>100</v>
      </c>
      <c r="W198" s="80">
        <v>100</v>
      </c>
      <c r="X198" s="80">
        <v>100</v>
      </c>
      <c r="Y198" s="80">
        <v>100</v>
      </c>
      <c r="Z198" s="80">
        <v>92</v>
      </c>
      <c r="AA198" s="103">
        <v>100</v>
      </c>
      <c r="AB198" s="103">
        <v>100</v>
      </c>
      <c r="AC198" s="80"/>
      <c r="AD198" s="80"/>
      <c r="AE198" s="80"/>
      <c r="AF198" s="80"/>
    </row>
    <row r="199" spans="1:32" ht="36.75" thickBot="1" x14ac:dyDescent="0.25">
      <c r="A199" s="100"/>
      <c r="B199" s="81"/>
      <c r="C199" s="81"/>
      <c r="D199" s="81"/>
      <c r="E199" s="81"/>
      <c r="F199" s="13" t="s">
        <v>5</v>
      </c>
      <c r="G199" s="27">
        <f>H199+I199+J199+K199+L199++M199+N199+O199+P199+Q199+R199</f>
        <v>29806721.549999997</v>
      </c>
      <c r="H199" s="27">
        <v>3467742.59</v>
      </c>
      <c r="I199" s="27">
        <v>2660563.5699999998</v>
      </c>
      <c r="J199" s="28">
        <f t="shared" si="41"/>
        <v>2204090.37</v>
      </c>
      <c r="K199" s="39">
        <f t="shared" si="41"/>
        <v>2293817.11</v>
      </c>
      <c r="L199" s="50">
        <f t="shared" si="41"/>
        <v>2361712.86</v>
      </c>
      <c r="M199" s="27">
        <f t="shared" si="41"/>
        <v>2428343.13</v>
      </c>
      <c r="N199" s="39">
        <f t="shared" si="41"/>
        <v>2113487.06</v>
      </c>
      <c r="O199" s="39">
        <f t="shared" si="41"/>
        <v>3059564.86</v>
      </c>
      <c r="P199" s="39">
        <f t="shared" si="42"/>
        <v>3067700</v>
      </c>
      <c r="Q199" s="39">
        <f t="shared" si="42"/>
        <v>3067700</v>
      </c>
      <c r="R199" s="39">
        <f t="shared" si="42"/>
        <v>3082000</v>
      </c>
      <c r="S199" s="81"/>
      <c r="T199" s="81"/>
      <c r="U199" s="81"/>
      <c r="V199" s="81"/>
      <c r="W199" s="81"/>
      <c r="X199" s="81"/>
      <c r="Y199" s="81"/>
      <c r="Z199" s="81"/>
      <c r="AA199" s="104"/>
      <c r="AB199" s="104"/>
      <c r="AC199" s="81"/>
      <c r="AD199" s="81"/>
      <c r="AE199" s="81"/>
      <c r="AF199" s="81"/>
    </row>
    <row r="200" spans="1:32" ht="48.75" thickBot="1" x14ac:dyDescent="0.25">
      <c r="A200" s="100"/>
      <c r="B200" s="81"/>
      <c r="C200" s="81"/>
      <c r="D200" s="81"/>
      <c r="E200" s="81"/>
      <c r="F200" s="13" t="s">
        <v>6</v>
      </c>
      <c r="G200" s="27">
        <f>H200+I200+J200+K200+L200++M200+N200+O200+P200+Q200+R200</f>
        <v>29806721.549999997</v>
      </c>
      <c r="H200" s="27">
        <v>3467742.59</v>
      </c>
      <c r="I200" s="27">
        <v>2660563.5699999998</v>
      </c>
      <c r="J200" s="28">
        <v>2204090.37</v>
      </c>
      <c r="K200" s="39">
        <v>2293817.11</v>
      </c>
      <c r="L200" s="50">
        <v>2361712.86</v>
      </c>
      <c r="M200" s="27">
        <v>2428343.13</v>
      </c>
      <c r="N200" s="39">
        <v>2113487.06</v>
      </c>
      <c r="O200" s="39">
        <f>2416000-29815.96+29815.96+198712.23+614852.63-200000+30000</f>
        <v>3059564.86</v>
      </c>
      <c r="P200" s="39">
        <f>1324644.97+1743055.03</f>
        <v>3067700</v>
      </c>
      <c r="Q200" s="39">
        <f>1238054.97+1829645.03</f>
        <v>3067700</v>
      </c>
      <c r="R200" s="39">
        <f>1145624.97+1936375.03</f>
        <v>3082000</v>
      </c>
      <c r="S200" s="81"/>
      <c r="T200" s="81"/>
      <c r="U200" s="81"/>
      <c r="V200" s="81"/>
      <c r="W200" s="81"/>
      <c r="X200" s="81"/>
      <c r="Y200" s="81"/>
      <c r="Z200" s="81"/>
      <c r="AA200" s="104"/>
      <c r="AB200" s="104"/>
      <c r="AC200" s="81"/>
      <c r="AD200" s="81"/>
      <c r="AE200" s="81"/>
      <c r="AF200" s="81"/>
    </row>
    <row r="201" spans="1:32" ht="48.75" thickBot="1" x14ac:dyDescent="0.25">
      <c r="A201" s="100"/>
      <c r="B201" s="81"/>
      <c r="C201" s="81"/>
      <c r="D201" s="81"/>
      <c r="E201" s="81"/>
      <c r="F201" s="13" t="s">
        <v>7</v>
      </c>
      <c r="G201" s="27"/>
      <c r="H201" s="27"/>
      <c r="I201" s="27"/>
      <c r="J201" s="28"/>
      <c r="K201" s="39"/>
      <c r="L201" s="50"/>
      <c r="M201" s="27"/>
      <c r="N201" s="39"/>
      <c r="O201" s="39"/>
      <c r="P201" s="39"/>
      <c r="Q201" s="39"/>
      <c r="R201" s="39"/>
      <c r="S201" s="81"/>
      <c r="T201" s="81"/>
      <c r="U201" s="81"/>
      <c r="V201" s="81"/>
      <c r="W201" s="81"/>
      <c r="X201" s="81"/>
      <c r="Y201" s="81"/>
      <c r="Z201" s="81"/>
      <c r="AA201" s="104"/>
      <c r="AB201" s="104"/>
      <c r="AC201" s="81"/>
      <c r="AD201" s="81"/>
      <c r="AE201" s="81"/>
      <c r="AF201" s="81"/>
    </row>
    <row r="202" spans="1:32" ht="48.75" thickBot="1" x14ac:dyDescent="0.25">
      <c r="A202" s="100"/>
      <c r="B202" s="81"/>
      <c r="C202" s="81"/>
      <c r="D202" s="81"/>
      <c r="E202" s="81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39"/>
      <c r="S202" s="81"/>
      <c r="T202" s="81"/>
      <c r="U202" s="81"/>
      <c r="V202" s="81"/>
      <c r="W202" s="81"/>
      <c r="X202" s="81"/>
      <c r="Y202" s="81"/>
      <c r="Z202" s="81"/>
      <c r="AA202" s="104"/>
      <c r="AB202" s="104"/>
      <c r="AC202" s="81"/>
      <c r="AD202" s="81"/>
      <c r="AE202" s="81"/>
      <c r="AF202" s="81"/>
    </row>
    <row r="203" spans="1:32" ht="24.75" thickBot="1" x14ac:dyDescent="0.25">
      <c r="A203" s="101"/>
      <c r="B203" s="82"/>
      <c r="C203" s="82"/>
      <c r="D203" s="82"/>
      <c r="E203" s="82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82"/>
      <c r="T203" s="82"/>
      <c r="U203" s="82"/>
      <c r="V203" s="82"/>
      <c r="W203" s="82"/>
      <c r="X203" s="82"/>
      <c r="Y203" s="82"/>
      <c r="Z203" s="82"/>
      <c r="AA203" s="105"/>
      <c r="AB203" s="105"/>
      <c r="AC203" s="82"/>
      <c r="AD203" s="82"/>
      <c r="AE203" s="82"/>
      <c r="AF203" s="82"/>
    </row>
    <row r="204" spans="1:32" ht="12.75" customHeight="1" thickBot="1" x14ac:dyDescent="0.25">
      <c r="A204" s="119" t="s">
        <v>110</v>
      </c>
      <c r="B204" s="80" t="s">
        <v>44</v>
      </c>
      <c r="C204" s="80">
        <v>2014</v>
      </c>
      <c r="D204" s="80">
        <v>2024</v>
      </c>
      <c r="E204" s="80"/>
      <c r="F204" s="17" t="s">
        <v>4</v>
      </c>
      <c r="G204" s="24">
        <f>H204+I204+J204+K204+L204++M204+N204+O204+P204+Q204+R204</f>
        <v>59586053.579999998</v>
      </c>
      <c r="H204" s="24">
        <v>4720442.34</v>
      </c>
      <c r="I204" s="24">
        <v>4694551.07</v>
      </c>
      <c r="J204" s="33">
        <f t="shared" ref="J204:O205" si="43">J205</f>
        <v>4733515.1100000003</v>
      </c>
      <c r="K204" s="42">
        <f t="shared" si="43"/>
        <v>5238651.6900000004</v>
      </c>
      <c r="L204" s="53">
        <f t="shared" si="43"/>
        <v>4942285.03</v>
      </c>
      <c r="M204" s="24">
        <f t="shared" si="43"/>
        <v>5235840</v>
      </c>
      <c r="N204" s="42">
        <f t="shared" si="43"/>
        <v>5269092.67</v>
      </c>
      <c r="O204" s="42">
        <f t="shared" si="43"/>
        <v>6674567.1399999997</v>
      </c>
      <c r="P204" s="42">
        <f t="shared" ref="P204:R205" si="44">P205</f>
        <v>5979074.9699999997</v>
      </c>
      <c r="Q204" s="42">
        <f t="shared" si="44"/>
        <v>6127118.8399999999</v>
      </c>
      <c r="R204" s="42">
        <f t="shared" si="44"/>
        <v>5970914.7199999997</v>
      </c>
      <c r="S204" s="80" t="s">
        <v>45</v>
      </c>
      <c r="T204" s="80" t="s">
        <v>43</v>
      </c>
      <c r="U204" s="164">
        <f>(V204+W204+X204+Y204+Z204+AB204+AC204)/7</f>
        <v>83</v>
      </c>
      <c r="V204" s="80">
        <v>97</v>
      </c>
      <c r="W204" s="80">
        <v>95</v>
      </c>
      <c r="X204" s="80">
        <v>100</v>
      </c>
      <c r="Y204" s="80">
        <v>100</v>
      </c>
      <c r="Z204" s="80">
        <v>89</v>
      </c>
      <c r="AA204" s="103">
        <v>100</v>
      </c>
      <c r="AB204" s="103">
        <v>100</v>
      </c>
      <c r="AC204" s="80"/>
      <c r="AD204" s="80"/>
      <c r="AE204" s="80"/>
      <c r="AF204" s="80"/>
    </row>
    <row r="205" spans="1:32" ht="36.75" thickBot="1" x14ac:dyDescent="0.25">
      <c r="A205" s="120"/>
      <c r="B205" s="81"/>
      <c r="C205" s="81"/>
      <c r="D205" s="81"/>
      <c r="E205" s="81"/>
      <c r="F205" s="13" t="s">
        <v>5</v>
      </c>
      <c r="G205" s="27">
        <f>H205+I205+J205+K205+L205++M205+N205+O205+P205+Q205+R205</f>
        <v>59586053.579999998</v>
      </c>
      <c r="H205" s="27">
        <v>4720442.34</v>
      </c>
      <c r="I205" s="27">
        <v>4694551.07</v>
      </c>
      <c r="J205" s="28">
        <f t="shared" si="43"/>
        <v>4733515.1100000003</v>
      </c>
      <c r="K205" s="39">
        <f t="shared" si="43"/>
        <v>5238651.6900000004</v>
      </c>
      <c r="L205" s="50">
        <f t="shared" si="43"/>
        <v>4942285.03</v>
      </c>
      <c r="M205" s="27">
        <f t="shared" si="43"/>
        <v>5235840</v>
      </c>
      <c r="N205" s="39">
        <f t="shared" si="43"/>
        <v>5269092.67</v>
      </c>
      <c r="O205" s="39">
        <f t="shared" si="43"/>
        <v>6674567.1399999997</v>
      </c>
      <c r="P205" s="39">
        <f t="shared" si="44"/>
        <v>5979074.9699999997</v>
      </c>
      <c r="Q205" s="39">
        <f t="shared" si="44"/>
        <v>6127118.8399999999</v>
      </c>
      <c r="R205" s="39">
        <f t="shared" si="44"/>
        <v>5970914.7199999997</v>
      </c>
      <c r="S205" s="81"/>
      <c r="T205" s="81"/>
      <c r="U205" s="165"/>
      <c r="V205" s="81"/>
      <c r="W205" s="81"/>
      <c r="X205" s="81"/>
      <c r="Y205" s="81"/>
      <c r="Z205" s="81"/>
      <c r="AA205" s="104"/>
      <c r="AB205" s="104"/>
      <c r="AC205" s="81"/>
      <c r="AD205" s="81"/>
      <c r="AE205" s="81"/>
      <c r="AF205" s="81"/>
    </row>
    <row r="206" spans="1:32" ht="48.75" thickBot="1" x14ac:dyDescent="0.25">
      <c r="A206" s="120"/>
      <c r="B206" s="81"/>
      <c r="C206" s="81"/>
      <c r="D206" s="81"/>
      <c r="E206" s="81"/>
      <c r="F206" s="13" t="s">
        <v>6</v>
      </c>
      <c r="G206" s="27">
        <f>H206+I206+J206+K206+L206++M206+N206+O206+P206+Q206+R206</f>
        <v>59586053.579999998</v>
      </c>
      <c r="H206" s="27">
        <v>4720442.34</v>
      </c>
      <c r="I206" s="27">
        <v>4694551.07</v>
      </c>
      <c r="J206" s="28">
        <v>4733515.1100000003</v>
      </c>
      <c r="K206" s="39">
        <v>5238651.6900000004</v>
      </c>
      <c r="L206" s="50">
        <v>4942285.03</v>
      </c>
      <c r="M206" s="27">
        <f>4736080-34140+533900</f>
        <v>5235840</v>
      </c>
      <c r="N206" s="39">
        <v>5269092.67</v>
      </c>
      <c r="O206" s="39">
        <f>6033800.93+475328.46+300000+298437.75-100000-333000</f>
        <v>6674567.1399999997</v>
      </c>
      <c r="P206" s="39">
        <f>4395240+1583834.97</f>
        <v>5979074.9699999997</v>
      </c>
      <c r="Q206" s="39">
        <f>4481830+1645288.84</f>
        <v>6127118.8399999999</v>
      </c>
      <c r="R206" s="39">
        <f>4574260+1396654.72</f>
        <v>5970914.7199999997</v>
      </c>
      <c r="S206" s="81"/>
      <c r="T206" s="81"/>
      <c r="U206" s="165"/>
      <c r="V206" s="81"/>
      <c r="W206" s="81"/>
      <c r="X206" s="81"/>
      <c r="Y206" s="81"/>
      <c r="Z206" s="81"/>
      <c r="AA206" s="104"/>
      <c r="AB206" s="104"/>
      <c r="AC206" s="81"/>
      <c r="AD206" s="81"/>
      <c r="AE206" s="81"/>
      <c r="AF206" s="81"/>
    </row>
    <row r="207" spans="1:32" ht="48.75" thickBot="1" x14ac:dyDescent="0.25">
      <c r="A207" s="120"/>
      <c r="B207" s="81"/>
      <c r="C207" s="81"/>
      <c r="D207" s="81"/>
      <c r="E207" s="81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39"/>
      <c r="P207" s="39"/>
      <c r="Q207" s="39"/>
      <c r="R207" s="39"/>
      <c r="S207" s="81"/>
      <c r="T207" s="81"/>
      <c r="U207" s="165"/>
      <c r="V207" s="81"/>
      <c r="W207" s="81"/>
      <c r="X207" s="81"/>
      <c r="Y207" s="81"/>
      <c r="Z207" s="81"/>
      <c r="AA207" s="104"/>
      <c r="AB207" s="104"/>
      <c r="AC207" s="81"/>
      <c r="AD207" s="81"/>
      <c r="AE207" s="81"/>
      <c r="AF207" s="81"/>
    </row>
    <row r="208" spans="1:32" ht="48.75" thickBot="1" x14ac:dyDescent="0.25">
      <c r="A208" s="120"/>
      <c r="B208" s="81"/>
      <c r="C208" s="81"/>
      <c r="D208" s="81"/>
      <c r="E208" s="81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39"/>
      <c r="S208" s="81"/>
      <c r="T208" s="81"/>
      <c r="U208" s="165"/>
      <c r="V208" s="81"/>
      <c r="W208" s="81"/>
      <c r="X208" s="81"/>
      <c r="Y208" s="81"/>
      <c r="Z208" s="81"/>
      <c r="AA208" s="104"/>
      <c r="AB208" s="104"/>
      <c r="AC208" s="81"/>
      <c r="AD208" s="81"/>
      <c r="AE208" s="81"/>
      <c r="AF208" s="81"/>
    </row>
    <row r="209" spans="1:32" ht="24.75" thickBot="1" x14ac:dyDescent="0.25">
      <c r="A209" s="121"/>
      <c r="B209" s="82"/>
      <c r="C209" s="82"/>
      <c r="D209" s="82"/>
      <c r="E209" s="82"/>
      <c r="F209" s="14" t="s">
        <v>9</v>
      </c>
      <c r="G209" s="29"/>
      <c r="H209" s="29"/>
      <c r="I209" s="29"/>
      <c r="J209" s="30"/>
      <c r="K209" s="40"/>
      <c r="L209" s="51"/>
      <c r="M209" s="29"/>
      <c r="N209" s="40"/>
      <c r="O209" s="40"/>
      <c r="P209" s="40"/>
      <c r="Q209" s="40"/>
      <c r="R209" s="40"/>
      <c r="S209" s="82"/>
      <c r="T209" s="82"/>
      <c r="U209" s="166"/>
      <c r="V209" s="82"/>
      <c r="W209" s="82"/>
      <c r="X209" s="82"/>
      <c r="Y209" s="82"/>
      <c r="Z209" s="82"/>
      <c r="AA209" s="105"/>
      <c r="AB209" s="105"/>
      <c r="AC209" s="82"/>
      <c r="AD209" s="82"/>
      <c r="AE209" s="82"/>
      <c r="AF209" s="82"/>
    </row>
    <row r="210" spans="1:32" ht="43.5" customHeight="1" thickBot="1" x14ac:dyDescent="0.25">
      <c r="A210" s="119" t="s">
        <v>111</v>
      </c>
      <c r="B210" s="80" t="s">
        <v>46</v>
      </c>
      <c r="C210" s="80">
        <v>2014</v>
      </c>
      <c r="D210" s="80">
        <v>2024</v>
      </c>
      <c r="E210" s="80"/>
      <c r="F210" s="18" t="s">
        <v>4</v>
      </c>
      <c r="G210" s="26">
        <f>H210+I210+J210+K210+L210++M210+N210+O210+P210+Q210+R210</f>
        <v>2522867</v>
      </c>
      <c r="H210" s="31">
        <v>179142</v>
      </c>
      <c r="I210" s="31">
        <v>202507</v>
      </c>
      <c r="J210" s="32">
        <v>182903</v>
      </c>
      <c r="K210" s="41">
        <f t="shared" ref="K210:R210" si="45">K211</f>
        <v>176769</v>
      </c>
      <c r="L210" s="52">
        <f t="shared" si="45"/>
        <v>210918</v>
      </c>
      <c r="M210" s="31">
        <f t="shared" si="45"/>
        <v>217045</v>
      </c>
      <c r="N210" s="41">
        <f t="shared" si="45"/>
        <v>252488</v>
      </c>
      <c r="O210" s="41">
        <f t="shared" si="45"/>
        <v>265950</v>
      </c>
      <c r="P210" s="41">
        <f t="shared" si="45"/>
        <v>269084</v>
      </c>
      <c r="Q210" s="41">
        <f t="shared" si="45"/>
        <v>278113</v>
      </c>
      <c r="R210" s="41">
        <f t="shared" si="45"/>
        <v>287948</v>
      </c>
      <c r="S210" s="80" t="s">
        <v>45</v>
      </c>
      <c r="T210" s="80" t="s">
        <v>43</v>
      </c>
      <c r="U210" s="80">
        <v>100</v>
      </c>
      <c r="V210" s="80">
        <v>100</v>
      </c>
      <c r="W210" s="80">
        <v>100</v>
      </c>
      <c r="X210" s="80">
        <v>100</v>
      </c>
      <c r="Y210" s="80">
        <v>100</v>
      </c>
      <c r="Z210" s="80">
        <v>100</v>
      </c>
      <c r="AA210" s="103">
        <v>100</v>
      </c>
      <c r="AB210" s="103">
        <v>100</v>
      </c>
      <c r="AC210" s="80"/>
      <c r="AD210" s="80"/>
      <c r="AE210" s="80"/>
      <c r="AF210" s="80"/>
    </row>
    <row r="211" spans="1:32" ht="36.75" thickBot="1" x14ac:dyDescent="0.25">
      <c r="A211" s="120"/>
      <c r="B211" s="81"/>
      <c r="C211" s="81"/>
      <c r="D211" s="81"/>
      <c r="E211" s="81"/>
      <c r="F211" s="13" t="s">
        <v>5</v>
      </c>
      <c r="G211" s="27">
        <f>H211+I211+J211+K211+L211++M211+N211+O211+P211+Q211+R211</f>
        <v>2522867</v>
      </c>
      <c r="H211" s="27">
        <v>179142</v>
      </c>
      <c r="I211" s="27">
        <v>202507</v>
      </c>
      <c r="J211" s="28">
        <v>182903</v>
      </c>
      <c r="K211" s="39">
        <f t="shared" ref="K211:P211" si="46">K213</f>
        <v>176769</v>
      </c>
      <c r="L211" s="50">
        <f t="shared" si="46"/>
        <v>210918</v>
      </c>
      <c r="M211" s="27">
        <f t="shared" si="46"/>
        <v>217045</v>
      </c>
      <c r="N211" s="39">
        <f t="shared" si="46"/>
        <v>252488</v>
      </c>
      <c r="O211" s="39">
        <f t="shared" si="46"/>
        <v>265950</v>
      </c>
      <c r="P211" s="39">
        <f t="shared" si="46"/>
        <v>269084</v>
      </c>
      <c r="Q211" s="39">
        <f t="shared" ref="Q211" si="47">Q213</f>
        <v>278113</v>
      </c>
      <c r="R211" s="39">
        <f t="shared" ref="R211" si="48">R213</f>
        <v>287948</v>
      </c>
      <c r="S211" s="81"/>
      <c r="T211" s="81"/>
      <c r="U211" s="81"/>
      <c r="V211" s="81"/>
      <c r="W211" s="81"/>
      <c r="X211" s="81"/>
      <c r="Y211" s="81"/>
      <c r="Z211" s="81"/>
      <c r="AA211" s="104"/>
      <c r="AB211" s="104"/>
      <c r="AC211" s="81"/>
      <c r="AD211" s="81"/>
      <c r="AE211" s="81"/>
      <c r="AF211" s="81"/>
    </row>
    <row r="212" spans="1:32" ht="48.75" thickBot="1" x14ac:dyDescent="0.25">
      <c r="A212" s="120"/>
      <c r="B212" s="81"/>
      <c r="C212" s="81"/>
      <c r="D212" s="81"/>
      <c r="E212" s="81"/>
      <c r="F212" s="13" t="s">
        <v>6</v>
      </c>
      <c r="G212" s="27">
        <f>H212+I212+J212+K212+L212++M212+N212+O212+P212+Q212+R212</f>
        <v>0</v>
      </c>
      <c r="H212" s="27">
        <v>0</v>
      </c>
      <c r="I212" s="27">
        <v>0</v>
      </c>
      <c r="J212" s="28">
        <v>0</v>
      </c>
      <c r="K212" s="39">
        <v>0</v>
      </c>
      <c r="L212" s="50">
        <v>0</v>
      </c>
      <c r="M212" s="27">
        <v>0</v>
      </c>
      <c r="N212" s="39">
        <v>0</v>
      </c>
      <c r="O212" s="39">
        <v>0</v>
      </c>
      <c r="P212" s="39">
        <v>0</v>
      </c>
      <c r="Q212" s="39">
        <v>0</v>
      </c>
      <c r="R212" s="39">
        <v>0</v>
      </c>
      <c r="S212" s="81"/>
      <c r="T212" s="81"/>
      <c r="U212" s="81"/>
      <c r="V212" s="81"/>
      <c r="W212" s="81"/>
      <c r="X212" s="81"/>
      <c r="Y212" s="81"/>
      <c r="Z212" s="81"/>
      <c r="AA212" s="104"/>
      <c r="AB212" s="104"/>
      <c r="AC212" s="81"/>
      <c r="AD212" s="81"/>
      <c r="AE212" s="81"/>
      <c r="AF212" s="81"/>
    </row>
    <row r="213" spans="1:32" ht="48.75" thickBot="1" x14ac:dyDescent="0.25">
      <c r="A213" s="120"/>
      <c r="B213" s="81"/>
      <c r="C213" s="81"/>
      <c r="D213" s="81"/>
      <c r="E213" s="81"/>
      <c r="F213" s="13" t="s">
        <v>7</v>
      </c>
      <c r="G213" s="27">
        <f>H213+I213+J213+K213+L213++M213+N213+O213+P213+Q213+R213</f>
        <v>2522867</v>
      </c>
      <c r="H213" s="27">
        <v>179142</v>
      </c>
      <c r="I213" s="27">
        <v>202507</v>
      </c>
      <c r="J213" s="28">
        <v>182903</v>
      </c>
      <c r="K213" s="39">
        <v>176769</v>
      </c>
      <c r="L213" s="50">
        <f>189272+21646</f>
        <v>210918</v>
      </c>
      <c r="M213" s="27">
        <v>217045</v>
      </c>
      <c r="N213" s="39">
        <v>252488</v>
      </c>
      <c r="O213" s="39">
        <v>265950</v>
      </c>
      <c r="P213" s="39">
        <v>269084</v>
      </c>
      <c r="Q213" s="39">
        <v>278113</v>
      </c>
      <c r="R213" s="39">
        <v>287948</v>
      </c>
      <c r="S213" s="81"/>
      <c r="T213" s="81"/>
      <c r="U213" s="81"/>
      <c r="V213" s="81"/>
      <c r="W213" s="81"/>
      <c r="X213" s="81"/>
      <c r="Y213" s="81"/>
      <c r="Z213" s="81"/>
      <c r="AA213" s="104"/>
      <c r="AB213" s="104"/>
      <c r="AC213" s="81"/>
      <c r="AD213" s="81"/>
      <c r="AE213" s="81"/>
      <c r="AF213" s="81"/>
    </row>
    <row r="214" spans="1:32" ht="48.75" thickBot="1" x14ac:dyDescent="0.25">
      <c r="A214" s="120"/>
      <c r="B214" s="81"/>
      <c r="C214" s="81"/>
      <c r="D214" s="81"/>
      <c r="E214" s="81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81"/>
      <c r="T214" s="81"/>
      <c r="U214" s="81"/>
      <c r="V214" s="81"/>
      <c r="W214" s="81"/>
      <c r="X214" s="81"/>
      <c r="Y214" s="81"/>
      <c r="Z214" s="81"/>
      <c r="AA214" s="104"/>
      <c r="AB214" s="104"/>
      <c r="AC214" s="81"/>
      <c r="AD214" s="81"/>
      <c r="AE214" s="81"/>
      <c r="AF214" s="81"/>
    </row>
    <row r="215" spans="1:32" ht="80.25" customHeight="1" thickBot="1" x14ac:dyDescent="0.25">
      <c r="A215" s="121"/>
      <c r="B215" s="82"/>
      <c r="C215" s="82"/>
      <c r="D215" s="82"/>
      <c r="E215" s="82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82"/>
      <c r="T215" s="82"/>
      <c r="U215" s="82"/>
      <c r="V215" s="82"/>
      <c r="W215" s="82"/>
      <c r="X215" s="82"/>
      <c r="Y215" s="82"/>
      <c r="Z215" s="82"/>
      <c r="AA215" s="105"/>
      <c r="AB215" s="105"/>
      <c r="AC215" s="82"/>
      <c r="AD215" s="82"/>
      <c r="AE215" s="82"/>
      <c r="AF215" s="82"/>
    </row>
    <row r="216" spans="1:32" ht="12.75" customHeight="1" thickBot="1" x14ac:dyDescent="0.25">
      <c r="A216" s="119" t="s">
        <v>112</v>
      </c>
      <c r="B216" s="80" t="s">
        <v>47</v>
      </c>
      <c r="C216" s="80">
        <v>2014</v>
      </c>
      <c r="D216" s="80">
        <v>2024</v>
      </c>
      <c r="E216" s="80"/>
      <c r="F216" s="17" t="s">
        <v>4</v>
      </c>
      <c r="G216" s="24">
        <f>H216+I216+J216+K216+L216++M216+N216+O216+P216+Q216+R216</f>
        <v>897630</v>
      </c>
      <c r="H216" s="24">
        <v>0</v>
      </c>
      <c r="I216" s="24">
        <v>0</v>
      </c>
      <c r="J216" s="33">
        <v>0</v>
      </c>
      <c r="K216" s="42">
        <f t="shared" ref="K216:M217" si="49">K217</f>
        <v>0</v>
      </c>
      <c r="L216" s="53">
        <f t="shared" si="49"/>
        <v>0</v>
      </c>
      <c r="M216" s="24">
        <f t="shared" si="49"/>
        <v>210000</v>
      </c>
      <c r="N216" s="42">
        <f t="shared" ref="N216:R217" si="50">N217</f>
        <v>0</v>
      </c>
      <c r="O216" s="42">
        <f t="shared" si="50"/>
        <v>587630</v>
      </c>
      <c r="P216" s="42">
        <f t="shared" si="50"/>
        <v>100000</v>
      </c>
      <c r="Q216" s="42">
        <f t="shared" si="50"/>
        <v>0</v>
      </c>
      <c r="R216" s="42">
        <f t="shared" si="50"/>
        <v>0</v>
      </c>
      <c r="S216" s="80" t="s">
        <v>48</v>
      </c>
      <c r="T216" s="80" t="s">
        <v>21</v>
      </c>
      <c r="U216" s="80">
        <v>2</v>
      </c>
      <c r="V216" s="80">
        <v>0</v>
      </c>
      <c r="W216" s="80">
        <v>0</v>
      </c>
      <c r="X216" s="80">
        <v>0</v>
      </c>
      <c r="Y216" s="80">
        <v>0</v>
      </c>
      <c r="Z216" s="80">
        <v>0</v>
      </c>
      <c r="AA216" s="103">
        <v>0</v>
      </c>
      <c r="AB216" s="103">
        <v>0</v>
      </c>
      <c r="AC216" s="80"/>
      <c r="AD216" s="80"/>
      <c r="AE216" s="80"/>
      <c r="AF216" s="80"/>
    </row>
    <row r="217" spans="1:32" ht="36.75" thickBot="1" x14ac:dyDescent="0.25">
      <c r="A217" s="120"/>
      <c r="B217" s="81"/>
      <c r="C217" s="81"/>
      <c r="D217" s="81"/>
      <c r="E217" s="81"/>
      <c r="F217" s="13" t="s">
        <v>5</v>
      </c>
      <c r="G217" s="27">
        <f>H217+I217+J217+K217+L217++M217+N217+O217+P217+Q217+R217</f>
        <v>897630</v>
      </c>
      <c r="H217" s="27">
        <v>0</v>
      </c>
      <c r="I217" s="27">
        <v>0</v>
      </c>
      <c r="J217" s="28">
        <v>0</v>
      </c>
      <c r="K217" s="39">
        <f t="shared" si="49"/>
        <v>0</v>
      </c>
      <c r="L217" s="50">
        <f t="shared" si="49"/>
        <v>0</v>
      </c>
      <c r="M217" s="27">
        <f t="shared" si="49"/>
        <v>210000</v>
      </c>
      <c r="N217" s="39">
        <f t="shared" si="50"/>
        <v>0</v>
      </c>
      <c r="O217" s="39">
        <f t="shared" si="50"/>
        <v>587630</v>
      </c>
      <c r="P217" s="39">
        <f t="shared" si="50"/>
        <v>100000</v>
      </c>
      <c r="Q217" s="39">
        <f t="shared" si="50"/>
        <v>0</v>
      </c>
      <c r="R217" s="39">
        <f t="shared" si="50"/>
        <v>0</v>
      </c>
      <c r="S217" s="81"/>
      <c r="T217" s="81"/>
      <c r="U217" s="81"/>
      <c r="V217" s="81"/>
      <c r="W217" s="81"/>
      <c r="X217" s="81"/>
      <c r="Y217" s="81"/>
      <c r="Z217" s="81"/>
      <c r="AA217" s="104"/>
      <c r="AB217" s="104"/>
      <c r="AC217" s="81"/>
      <c r="AD217" s="81"/>
      <c r="AE217" s="81"/>
      <c r="AF217" s="81"/>
    </row>
    <row r="218" spans="1:32" ht="48.75" thickBot="1" x14ac:dyDescent="0.25">
      <c r="A218" s="120"/>
      <c r="B218" s="81"/>
      <c r="C218" s="81"/>
      <c r="D218" s="81"/>
      <c r="E218" s="81"/>
      <c r="F218" s="13" t="s">
        <v>6</v>
      </c>
      <c r="G218" s="27">
        <f>H218+I218+J218+K218+L218++M218+N218+O218+P218+Q218+R218</f>
        <v>897630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210000</v>
      </c>
      <c r="N218" s="39">
        <v>0</v>
      </c>
      <c r="O218" s="39">
        <f>300000+287630</f>
        <v>587630</v>
      </c>
      <c r="P218" s="39">
        <v>100000</v>
      </c>
      <c r="Q218" s="39">
        <v>0</v>
      </c>
      <c r="R218" s="39">
        <v>0</v>
      </c>
      <c r="S218" s="81"/>
      <c r="T218" s="81"/>
      <c r="U218" s="81"/>
      <c r="V218" s="81"/>
      <c r="W218" s="81"/>
      <c r="X218" s="81"/>
      <c r="Y218" s="81"/>
      <c r="Z218" s="81"/>
      <c r="AA218" s="104"/>
      <c r="AB218" s="104"/>
      <c r="AC218" s="81"/>
      <c r="AD218" s="81"/>
      <c r="AE218" s="81"/>
      <c r="AF218" s="81"/>
    </row>
    <row r="219" spans="1:32" ht="48.75" thickBot="1" x14ac:dyDescent="0.25">
      <c r="A219" s="120"/>
      <c r="B219" s="81"/>
      <c r="C219" s="81"/>
      <c r="D219" s="81"/>
      <c r="E219" s="81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39"/>
      <c r="S219" s="81"/>
      <c r="T219" s="81"/>
      <c r="U219" s="81"/>
      <c r="V219" s="81"/>
      <c r="W219" s="81"/>
      <c r="X219" s="81"/>
      <c r="Y219" s="81"/>
      <c r="Z219" s="81"/>
      <c r="AA219" s="104"/>
      <c r="AB219" s="104"/>
      <c r="AC219" s="81"/>
      <c r="AD219" s="81"/>
      <c r="AE219" s="81"/>
      <c r="AF219" s="81"/>
    </row>
    <row r="220" spans="1:32" ht="48.75" thickBot="1" x14ac:dyDescent="0.25">
      <c r="A220" s="120"/>
      <c r="B220" s="81"/>
      <c r="C220" s="81"/>
      <c r="D220" s="81"/>
      <c r="E220" s="81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81"/>
      <c r="T220" s="81"/>
      <c r="U220" s="81"/>
      <c r="V220" s="81"/>
      <c r="W220" s="81"/>
      <c r="X220" s="81"/>
      <c r="Y220" s="81"/>
      <c r="Z220" s="81"/>
      <c r="AA220" s="104"/>
      <c r="AB220" s="104"/>
      <c r="AC220" s="81"/>
      <c r="AD220" s="81"/>
      <c r="AE220" s="81"/>
      <c r="AF220" s="81"/>
    </row>
    <row r="221" spans="1:32" ht="24.75" thickBot="1" x14ac:dyDescent="0.25">
      <c r="A221" s="121"/>
      <c r="B221" s="82"/>
      <c r="C221" s="82"/>
      <c r="D221" s="82"/>
      <c r="E221" s="82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82"/>
      <c r="T221" s="82"/>
      <c r="U221" s="82"/>
      <c r="V221" s="82"/>
      <c r="W221" s="82"/>
      <c r="X221" s="82"/>
      <c r="Y221" s="82"/>
      <c r="Z221" s="82"/>
      <c r="AA221" s="105"/>
      <c r="AB221" s="105"/>
      <c r="AC221" s="82"/>
      <c r="AD221" s="82"/>
      <c r="AE221" s="82"/>
      <c r="AF221" s="82"/>
    </row>
    <row r="222" spans="1:32" ht="12.75" customHeight="1" thickBot="1" x14ac:dyDescent="0.25">
      <c r="A222" s="119" t="s">
        <v>113</v>
      </c>
      <c r="B222" s="80" t="s">
        <v>49</v>
      </c>
      <c r="C222" s="80">
        <v>2014</v>
      </c>
      <c r="D222" s="80">
        <v>2024</v>
      </c>
      <c r="E222" s="80"/>
      <c r="F222" s="17" t="s">
        <v>4</v>
      </c>
      <c r="G222" s="24">
        <f>H222+I222+J222+K222+L222++M222+N222+O222+P222+Q222+R222</f>
        <v>557068.4</v>
      </c>
      <c r="H222" s="24">
        <v>0</v>
      </c>
      <c r="I222" s="24">
        <v>91808.4</v>
      </c>
      <c r="J222" s="33">
        <v>0</v>
      </c>
      <c r="K222" s="42">
        <v>0</v>
      </c>
      <c r="L222" s="53">
        <f t="shared" ref="L222:Q222" si="51">L224</f>
        <v>182200</v>
      </c>
      <c r="M222" s="24">
        <f t="shared" si="51"/>
        <v>0</v>
      </c>
      <c r="N222" s="42">
        <f t="shared" si="51"/>
        <v>283060</v>
      </c>
      <c r="O222" s="42">
        <f t="shared" si="51"/>
        <v>0</v>
      </c>
      <c r="P222" s="42">
        <f t="shared" si="51"/>
        <v>0</v>
      </c>
      <c r="Q222" s="42">
        <f t="shared" si="51"/>
        <v>0</v>
      </c>
      <c r="R222" s="42">
        <f t="shared" ref="R222" si="52">R224</f>
        <v>0</v>
      </c>
      <c r="S222" s="93" t="s">
        <v>45</v>
      </c>
      <c r="T222" s="93" t="s">
        <v>43</v>
      </c>
      <c r="U222" s="93">
        <v>100</v>
      </c>
      <c r="V222" s="80">
        <v>0</v>
      </c>
      <c r="W222" s="80">
        <v>100</v>
      </c>
      <c r="X222" s="80">
        <v>0</v>
      </c>
      <c r="Y222" s="80">
        <v>0</v>
      </c>
      <c r="Z222" s="80">
        <v>0</v>
      </c>
      <c r="AA222" s="103">
        <v>0</v>
      </c>
      <c r="AB222" s="103">
        <v>100</v>
      </c>
      <c r="AC222" s="80"/>
      <c r="AD222" s="80"/>
      <c r="AE222" s="80"/>
      <c r="AF222" s="80"/>
    </row>
    <row r="223" spans="1:32" ht="36.75" thickBot="1" x14ac:dyDescent="0.25">
      <c r="A223" s="120"/>
      <c r="B223" s="81"/>
      <c r="C223" s="81"/>
      <c r="D223" s="81"/>
      <c r="E223" s="81"/>
      <c r="F223" s="13" t="s">
        <v>5</v>
      </c>
      <c r="G223" s="27">
        <f>H223+I223+J223+K223+L223++M223+N223+O223+P223+Q223+R223</f>
        <v>557068.4</v>
      </c>
      <c r="H223" s="27">
        <v>0</v>
      </c>
      <c r="I223" s="27">
        <v>91808.4</v>
      </c>
      <c r="J223" s="28">
        <v>0</v>
      </c>
      <c r="K223" s="39">
        <v>0</v>
      </c>
      <c r="L223" s="50">
        <f t="shared" ref="L223:R223" si="53">L224</f>
        <v>182200</v>
      </c>
      <c r="M223" s="27">
        <f t="shared" si="53"/>
        <v>0</v>
      </c>
      <c r="N223" s="39">
        <f t="shared" si="53"/>
        <v>283060</v>
      </c>
      <c r="O223" s="39">
        <f t="shared" si="53"/>
        <v>0</v>
      </c>
      <c r="P223" s="39">
        <f t="shared" si="53"/>
        <v>0</v>
      </c>
      <c r="Q223" s="39">
        <f t="shared" si="53"/>
        <v>0</v>
      </c>
      <c r="R223" s="39">
        <f t="shared" si="53"/>
        <v>0</v>
      </c>
      <c r="S223" s="94"/>
      <c r="T223" s="94"/>
      <c r="U223" s="94"/>
      <c r="V223" s="81"/>
      <c r="W223" s="81"/>
      <c r="X223" s="81"/>
      <c r="Y223" s="81"/>
      <c r="Z223" s="81"/>
      <c r="AA223" s="104"/>
      <c r="AB223" s="104"/>
      <c r="AC223" s="81"/>
      <c r="AD223" s="81"/>
      <c r="AE223" s="81"/>
      <c r="AF223" s="81"/>
    </row>
    <row r="224" spans="1:32" ht="48.75" thickBot="1" x14ac:dyDescent="0.25">
      <c r="A224" s="120"/>
      <c r="B224" s="81"/>
      <c r="C224" s="81"/>
      <c r="D224" s="81"/>
      <c r="E224" s="81"/>
      <c r="F224" s="13" t="s">
        <v>6</v>
      </c>
      <c r="G224" s="27">
        <f>H224+I224+J224+K224+L224++M224+N224+O224+P224+Q224+R224</f>
        <v>557068.4</v>
      </c>
      <c r="H224" s="27">
        <v>0</v>
      </c>
      <c r="I224" s="27">
        <v>91808.4</v>
      </c>
      <c r="J224" s="28">
        <v>0</v>
      </c>
      <c r="K224" s="39">
        <v>0</v>
      </c>
      <c r="L224" s="50">
        <v>182200</v>
      </c>
      <c r="M224" s="27">
        <v>0</v>
      </c>
      <c r="N224" s="39">
        <v>283060</v>
      </c>
      <c r="O224" s="39">
        <v>0</v>
      </c>
      <c r="P224" s="39">
        <v>0</v>
      </c>
      <c r="Q224" s="39">
        <v>0</v>
      </c>
      <c r="R224" s="39">
        <v>0</v>
      </c>
      <c r="S224" s="94"/>
      <c r="T224" s="94"/>
      <c r="U224" s="94"/>
      <c r="V224" s="81"/>
      <c r="W224" s="81"/>
      <c r="X224" s="81"/>
      <c r="Y224" s="81"/>
      <c r="Z224" s="81"/>
      <c r="AA224" s="104"/>
      <c r="AB224" s="104"/>
      <c r="AC224" s="81"/>
      <c r="AD224" s="81"/>
      <c r="AE224" s="81"/>
      <c r="AF224" s="81"/>
    </row>
    <row r="225" spans="1:32" ht="48.75" thickBot="1" x14ac:dyDescent="0.25">
      <c r="A225" s="120"/>
      <c r="B225" s="81"/>
      <c r="C225" s="81"/>
      <c r="D225" s="81"/>
      <c r="E225" s="81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39"/>
      <c r="S225" s="94"/>
      <c r="T225" s="94"/>
      <c r="U225" s="94"/>
      <c r="V225" s="81"/>
      <c r="W225" s="81"/>
      <c r="X225" s="81"/>
      <c r="Y225" s="81"/>
      <c r="Z225" s="81"/>
      <c r="AA225" s="104"/>
      <c r="AB225" s="104"/>
      <c r="AC225" s="81"/>
      <c r="AD225" s="81"/>
      <c r="AE225" s="81"/>
      <c r="AF225" s="81"/>
    </row>
    <row r="226" spans="1:32" ht="48.75" thickBot="1" x14ac:dyDescent="0.25">
      <c r="A226" s="120"/>
      <c r="B226" s="81"/>
      <c r="C226" s="81"/>
      <c r="D226" s="81"/>
      <c r="E226" s="81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39"/>
      <c r="S226" s="94"/>
      <c r="T226" s="94"/>
      <c r="U226" s="94"/>
      <c r="V226" s="81"/>
      <c r="W226" s="81"/>
      <c r="X226" s="81"/>
      <c r="Y226" s="81"/>
      <c r="Z226" s="81"/>
      <c r="AA226" s="104"/>
      <c r="AB226" s="104"/>
      <c r="AC226" s="81"/>
      <c r="AD226" s="81"/>
      <c r="AE226" s="81"/>
      <c r="AF226" s="81"/>
    </row>
    <row r="227" spans="1:32" ht="24.75" thickBot="1" x14ac:dyDescent="0.25">
      <c r="A227" s="121"/>
      <c r="B227" s="82"/>
      <c r="C227" s="82"/>
      <c r="D227" s="82"/>
      <c r="E227" s="82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95"/>
      <c r="T227" s="95"/>
      <c r="U227" s="95"/>
      <c r="V227" s="82"/>
      <c r="W227" s="82"/>
      <c r="X227" s="82"/>
      <c r="Y227" s="82"/>
      <c r="Z227" s="82"/>
      <c r="AA227" s="105"/>
      <c r="AB227" s="105"/>
      <c r="AC227" s="82"/>
      <c r="AD227" s="82"/>
      <c r="AE227" s="82"/>
      <c r="AF227" s="82"/>
    </row>
    <row r="228" spans="1:32" ht="12.75" customHeight="1" thickBot="1" x14ac:dyDescent="0.25">
      <c r="A228" s="119" t="s">
        <v>114</v>
      </c>
      <c r="B228" s="80" t="s">
        <v>50</v>
      </c>
      <c r="C228" s="80">
        <v>2014</v>
      </c>
      <c r="D228" s="80">
        <v>2024</v>
      </c>
      <c r="E228" s="80"/>
      <c r="F228" s="17" t="s">
        <v>4</v>
      </c>
      <c r="G228" s="24">
        <f>H228+I228+J228+K228+L228++M228+N228+O228+P228+Q228+R228</f>
        <v>5000</v>
      </c>
      <c r="H228" s="24">
        <v>0</v>
      </c>
      <c r="I228" s="24">
        <v>0</v>
      </c>
      <c r="J228" s="33">
        <v>0</v>
      </c>
      <c r="K228" s="42">
        <v>0</v>
      </c>
      <c r="L228" s="53">
        <f>L229</f>
        <v>0</v>
      </c>
      <c r="M228" s="24">
        <v>1000</v>
      </c>
      <c r="N228" s="42">
        <f>N229</f>
        <v>0</v>
      </c>
      <c r="O228" s="42">
        <v>1000</v>
      </c>
      <c r="P228" s="42">
        <v>1000</v>
      </c>
      <c r="Q228" s="42">
        <v>1000</v>
      </c>
      <c r="R228" s="42">
        <v>1000</v>
      </c>
      <c r="S228" s="80" t="s">
        <v>51</v>
      </c>
      <c r="T228" s="80" t="s">
        <v>43</v>
      </c>
      <c r="U228" s="80">
        <v>100</v>
      </c>
      <c r="V228" s="80">
        <v>0</v>
      </c>
      <c r="W228" s="80">
        <v>0</v>
      </c>
      <c r="X228" s="80">
        <v>0</v>
      </c>
      <c r="Y228" s="80">
        <v>0</v>
      </c>
      <c r="Z228" s="80">
        <v>0</v>
      </c>
      <c r="AA228" s="103">
        <v>100</v>
      </c>
      <c r="AB228" s="103">
        <v>100</v>
      </c>
      <c r="AC228" s="80"/>
      <c r="AD228" s="80"/>
      <c r="AE228" s="80"/>
      <c r="AF228" s="80"/>
    </row>
    <row r="229" spans="1:32" ht="36.75" thickBot="1" x14ac:dyDescent="0.25">
      <c r="A229" s="120"/>
      <c r="B229" s="81"/>
      <c r="C229" s="81"/>
      <c r="D229" s="81"/>
      <c r="E229" s="81"/>
      <c r="F229" s="13" t="s">
        <v>5</v>
      </c>
      <c r="G229" s="27">
        <f>H229+I229+J229+K229+L229++M229+N229+O229+P229+Q229+R229</f>
        <v>5000</v>
      </c>
      <c r="H229" s="27">
        <v>0</v>
      </c>
      <c r="I229" s="27">
        <v>0</v>
      </c>
      <c r="J229" s="28">
        <v>0</v>
      </c>
      <c r="K229" s="39">
        <v>0</v>
      </c>
      <c r="L229" s="50">
        <f>L230</f>
        <v>0</v>
      </c>
      <c r="M229" s="27">
        <v>1000</v>
      </c>
      <c r="N229" s="39">
        <f>N230</f>
        <v>0</v>
      </c>
      <c r="O229" s="39">
        <v>1000</v>
      </c>
      <c r="P229" s="39">
        <v>1000</v>
      </c>
      <c r="Q229" s="39">
        <v>1000</v>
      </c>
      <c r="R229" s="39">
        <v>1000</v>
      </c>
      <c r="S229" s="81"/>
      <c r="T229" s="81"/>
      <c r="U229" s="81"/>
      <c r="V229" s="81"/>
      <c r="W229" s="81"/>
      <c r="X229" s="81"/>
      <c r="Y229" s="81"/>
      <c r="Z229" s="81"/>
      <c r="AA229" s="104"/>
      <c r="AB229" s="104"/>
      <c r="AC229" s="81"/>
      <c r="AD229" s="81"/>
      <c r="AE229" s="81"/>
      <c r="AF229" s="81"/>
    </row>
    <row r="230" spans="1:32" ht="48.75" thickBot="1" x14ac:dyDescent="0.25">
      <c r="A230" s="120"/>
      <c r="B230" s="81"/>
      <c r="C230" s="81"/>
      <c r="D230" s="81"/>
      <c r="E230" s="81"/>
      <c r="F230" s="13" t="s">
        <v>6</v>
      </c>
      <c r="G230" s="27">
        <f>H230+I230+J230+K230+L230++M230+N230+O230+P230+Q230+R230</f>
        <v>5000</v>
      </c>
      <c r="H230" s="27">
        <v>0</v>
      </c>
      <c r="I230" s="27">
        <v>0</v>
      </c>
      <c r="J230" s="28">
        <v>0</v>
      </c>
      <c r="K230" s="39">
        <v>0</v>
      </c>
      <c r="L230" s="50">
        <v>0</v>
      </c>
      <c r="M230" s="27">
        <v>1000</v>
      </c>
      <c r="N230" s="39">
        <v>0</v>
      </c>
      <c r="O230" s="39">
        <v>1000</v>
      </c>
      <c r="P230" s="39">
        <v>1000</v>
      </c>
      <c r="Q230" s="39">
        <v>1000</v>
      </c>
      <c r="R230" s="39">
        <v>1000</v>
      </c>
      <c r="S230" s="81"/>
      <c r="T230" s="81"/>
      <c r="U230" s="81"/>
      <c r="V230" s="81"/>
      <c r="W230" s="81"/>
      <c r="X230" s="81"/>
      <c r="Y230" s="81"/>
      <c r="Z230" s="81"/>
      <c r="AA230" s="104"/>
      <c r="AB230" s="104"/>
      <c r="AC230" s="81"/>
      <c r="AD230" s="81"/>
      <c r="AE230" s="81"/>
      <c r="AF230" s="81"/>
    </row>
    <row r="231" spans="1:32" ht="48.75" thickBot="1" x14ac:dyDescent="0.25">
      <c r="A231" s="120"/>
      <c r="B231" s="81"/>
      <c r="C231" s="81"/>
      <c r="D231" s="81"/>
      <c r="E231" s="81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39"/>
      <c r="S231" s="81"/>
      <c r="T231" s="81"/>
      <c r="U231" s="81"/>
      <c r="V231" s="81"/>
      <c r="W231" s="81"/>
      <c r="X231" s="81"/>
      <c r="Y231" s="81"/>
      <c r="Z231" s="81"/>
      <c r="AA231" s="104"/>
      <c r="AB231" s="104"/>
      <c r="AC231" s="81"/>
      <c r="AD231" s="81"/>
      <c r="AE231" s="81"/>
      <c r="AF231" s="81"/>
    </row>
    <row r="232" spans="1:32" ht="48.75" thickBot="1" x14ac:dyDescent="0.25">
      <c r="A232" s="120"/>
      <c r="B232" s="81"/>
      <c r="C232" s="81"/>
      <c r="D232" s="81"/>
      <c r="E232" s="81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81"/>
      <c r="T232" s="81"/>
      <c r="U232" s="81"/>
      <c r="V232" s="81"/>
      <c r="W232" s="81"/>
      <c r="X232" s="81"/>
      <c r="Y232" s="81"/>
      <c r="Z232" s="81"/>
      <c r="AA232" s="104"/>
      <c r="AB232" s="104"/>
      <c r="AC232" s="81"/>
      <c r="AD232" s="81"/>
      <c r="AE232" s="81"/>
      <c r="AF232" s="81"/>
    </row>
    <row r="233" spans="1:32" ht="24.75" thickBot="1" x14ac:dyDescent="0.25">
      <c r="A233" s="121"/>
      <c r="B233" s="82"/>
      <c r="C233" s="82"/>
      <c r="D233" s="82"/>
      <c r="E233" s="82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82"/>
      <c r="T233" s="82"/>
      <c r="U233" s="82"/>
      <c r="V233" s="82"/>
      <c r="W233" s="82"/>
      <c r="X233" s="82"/>
      <c r="Y233" s="82"/>
      <c r="Z233" s="82"/>
      <c r="AA233" s="105"/>
      <c r="AB233" s="105"/>
      <c r="AC233" s="82"/>
      <c r="AD233" s="82"/>
      <c r="AE233" s="82"/>
      <c r="AF233" s="82"/>
    </row>
    <row r="234" spans="1:32" ht="12.75" customHeight="1" thickBot="1" x14ac:dyDescent="0.25">
      <c r="A234" s="99" t="s">
        <v>115</v>
      </c>
      <c r="B234" s="80" t="s">
        <v>52</v>
      </c>
      <c r="C234" s="80">
        <v>2014</v>
      </c>
      <c r="D234" s="80">
        <v>2024</v>
      </c>
      <c r="E234" s="80"/>
      <c r="F234" s="17" t="s">
        <v>4</v>
      </c>
      <c r="G234" s="24">
        <f>H234+I234+J234+K234+L234++M234+N234+O234+P234+Q234+R234</f>
        <v>72005.2</v>
      </c>
      <c r="H234" s="24">
        <v>72005.2</v>
      </c>
      <c r="I234" s="24">
        <v>0</v>
      </c>
      <c r="J234" s="33">
        <v>0</v>
      </c>
      <c r="K234" s="42">
        <f>K235</f>
        <v>0</v>
      </c>
      <c r="L234" s="53">
        <v>0</v>
      </c>
      <c r="M234" s="24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93" t="s">
        <v>51</v>
      </c>
      <c r="T234" s="93" t="s">
        <v>43</v>
      </c>
      <c r="U234" s="93">
        <v>100</v>
      </c>
      <c r="V234" s="80">
        <v>100</v>
      </c>
      <c r="W234" s="80">
        <v>0</v>
      </c>
      <c r="X234" s="80">
        <v>0</v>
      </c>
      <c r="Y234" s="80">
        <v>0</v>
      </c>
      <c r="Z234" s="93">
        <v>0</v>
      </c>
      <c r="AA234" s="126">
        <v>0</v>
      </c>
      <c r="AB234" s="126">
        <v>0</v>
      </c>
      <c r="AC234" s="93"/>
      <c r="AD234" s="93"/>
      <c r="AE234" s="93"/>
      <c r="AF234" s="93"/>
    </row>
    <row r="235" spans="1:32" ht="36.75" thickBot="1" x14ac:dyDescent="0.25">
      <c r="A235" s="100"/>
      <c r="B235" s="81"/>
      <c r="C235" s="81"/>
      <c r="D235" s="81"/>
      <c r="E235" s="81"/>
      <c r="F235" s="13" t="s">
        <v>5</v>
      </c>
      <c r="G235" s="27">
        <f>H235+I235+J235+K235+L235++M235+N235+O235+P235+Q235+R235</f>
        <v>72005.2</v>
      </c>
      <c r="H235" s="27">
        <v>72005.2</v>
      </c>
      <c r="I235" s="27">
        <v>0</v>
      </c>
      <c r="J235" s="28">
        <v>0</v>
      </c>
      <c r="K235" s="39">
        <v>0</v>
      </c>
      <c r="L235" s="50">
        <v>0</v>
      </c>
      <c r="M235" s="27">
        <v>0</v>
      </c>
      <c r="N235" s="39">
        <v>0</v>
      </c>
      <c r="O235" s="39">
        <v>0</v>
      </c>
      <c r="P235" s="39">
        <v>0</v>
      </c>
      <c r="Q235" s="39">
        <v>0</v>
      </c>
      <c r="R235" s="39">
        <v>0</v>
      </c>
      <c r="S235" s="94"/>
      <c r="T235" s="94"/>
      <c r="U235" s="94"/>
      <c r="V235" s="81"/>
      <c r="W235" s="81"/>
      <c r="X235" s="81"/>
      <c r="Y235" s="81"/>
      <c r="Z235" s="94"/>
      <c r="AA235" s="127"/>
      <c r="AB235" s="127"/>
      <c r="AC235" s="94"/>
      <c r="AD235" s="94"/>
      <c r="AE235" s="94"/>
      <c r="AF235" s="94"/>
    </row>
    <row r="236" spans="1:32" ht="48.75" thickBot="1" x14ac:dyDescent="0.25">
      <c r="A236" s="100"/>
      <c r="B236" s="81"/>
      <c r="C236" s="81"/>
      <c r="D236" s="81"/>
      <c r="E236" s="81"/>
      <c r="F236" s="13" t="s">
        <v>6</v>
      </c>
      <c r="G236" s="27">
        <f>H236+I236+J236+K236+L236++M236+N236+O236+P236+Q236+R236</f>
        <v>72005.2</v>
      </c>
      <c r="H236" s="27">
        <v>72005.2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94"/>
      <c r="T236" s="94"/>
      <c r="U236" s="94"/>
      <c r="V236" s="81"/>
      <c r="W236" s="81"/>
      <c r="X236" s="81"/>
      <c r="Y236" s="81"/>
      <c r="Z236" s="94"/>
      <c r="AA236" s="127"/>
      <c r="AB236" s="127"/>
      <c r="AC236" s="94"/>
      <c r="AD236" s="94"/>
      <c r="AE236" s="94"/>
      <c r="AF236" s="94"/>
    </row>
    <row r="237" spans="1:32" ht="48.75" thickBot="1" x14ac:dyDescent="0.25">
      <c r="A237" s="100"/>
      <c r="B237" s="81"/>
      <c r="C237" s="81"/>
      <c r="D237" s="81"/>
      <c r="E237" s="81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39"/>
      <c r="S237" s="94"/>
      <c r="T237" s="94"/>
      <c r="U237" s="94"/>
      <c r="V237" s="81"/>
      <c r="W237" s="81"/>
      <c r="X237" s="81"/>
      <c r="Y237" s="81"/>
      <c r="Z237" s="94"/>
      <c r="AA237" s="127"/>
      <c r="AB237" s="127"/>
      <c r="AC237" s="94"/>
      <c r="AD237" s="94"/>
      <c r="AE237" s="94"/>
      <c r="AF237" s="94"/>
    </row>
    <row r="238" spans="1:32" ht="48.75" thickBot="1" x14ac:dyDescent="0.25">
      <c r="A238" s="100"/>
      <c r="B238" s="81"/>
      <c r="C238" s="81"/>
      <c r="D238" s="81"/>
      <c r="E238" s="81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94"/>
      <c r="T238" s="94"/>
      <c r="U238" s="94"/>
      <c r="V238" s="81"/>
      <c r="W238" s="81"/>
      <c r="X238" s="81"/>
      <c r="Y238" s="81"/>
      <c r="Z238" s="94"/>
      <c r="AA238" s="127"/>
      <c r="AB238" s="127"/>
      <c r="AC238" s="94"/>
      <c r="AD238" s="94"/>
      <c r="AE238" s="94"/>
      <c r="AF238" s="94"/>
    </row>
    <row r="239" spans="1:32" ht="24.75" thickBot="1" x14ac:dyDescent="0.25">
      <c r="A239" s="101"/>
      <c r="B239" s="82"/>
      <c r="C239" s="82"/>
      <c r="D239" s="82"/>
      <c r="E239" s="82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95"/>
      <c r="T239" s="95"/>
      <c r="U239" s="95"/>
      <c r="V239" s="82"/>
      <c r="W239" s="82"/>
      <c r="X239" s="82"/>
      <c r="Y239" s="82"/>
      <c r="Z239" s="95"/>
      <c r="AA239" s="128"/>
      <c r="AB239" s="128"/>
      <c r="AC239" s="95"/>
      <c r="AD239" s="95"/>
      <c r="AE239" s="95"/>
      <c r="AF239" s="95"/>
    </row>
    <row r="240" spans="1:32" ht="12.75" customHeight="1" thickBot="1" x14ac:dyDescent="0.25">
      <c r="A240" s="99" t="s">
        <v>117</v>
      </c>
      <c r="B240" s="80" t="s">
        <v>53</v>
      </c>
      <c r="C240" s="80">
        <v>2014</v>
      </c>
      <c r="D240" s="80">
        <v>2024</v>
      </c>
      <c r="E240" s="80"/>
      <c r="F240" s="17" t="s">
        <v>4</v>
      </c>
      <c r="G240" s="24">
        <f>H240+I240+J240+K240+L240++M240+N240+O240+P240+Q240+R240</f>
        <v>56600</v>
      </c>
      <c r="H240" s="24">
        <v>56600</v>
      </c>
      <c r="I240" s="24">
        <v>0</v>
      </c>
      <c r="J240" s="33">
        <v>0</v>
      </c>
      <c r="K240" s="42">
        <v>0</v>
      </c>
      <c r="L240" s="53">
        <v>0</v>
      </c>
      <c r="M240" s="24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93" t="s">
        <v>45</v>
      </c>
      <c r="T240" s="93" t="s">
        <v>43</v>
      </c>
      <c r="U240" s="93">
        <v>100</v>
      </c>
      <c r="V240" s="80">
        <v>100</v>
      </c>
      <c r="W240" s="80">
        <v>0</v>
      </c>
      <c r="X240" s="80">
        <v>0</v>
      </c>
      <c r="Y240" s="80">
        <v>0</v>
      </c>
      <c r="Z240" s="93">
        <v>0</v>
      </c>
      <c r="AA240" s="126">
        <v>0</v>
      </c>
      <c r="AB240" s="126">
        <v>0</v>
      </c>
      <c r="AC240" s="93"/>
      <c r="AD240" s="93"/>
      <c r="AE240" s="93"/>
      <c r="AF240" s="93"/>
    </row>
    <row r="241" spans="1:32" ht="36.75" thickBot="1" x14ac:dyDescent="0.25">
      <c r="A241" s="100"/>
      <c r="B241" s="81"/>
      <c r="C241" s="81"/>
      <c r="D241" s="81"/>
      <c r="E241" s="81"/>
      <c r="F241" s="13" t="s">
        <v>5</v>
      </c>
      <c r="G241" s="27">
        <f>H241+I241+J241+K241+L241++M241+N241+O241+P241+Q241+R241</f>
        <v>56600</v>
      </c>
      <c r="H241" s="27">
        <v>56600</v>
      </c>
      <c r="I241" s="27">
        <v>0</v>
      </c>
      <c r="J241" s="28">
        <v>0</v>
      </c>
      <c r="K241" s="39">
        <v>0</v>
      </c>
      <c r="L241" s="50">
        <v>0</v>
      </c>
      <c r="M241" s="27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94"/>
      <c r="T241" s="94"/>
      <c r="U241" s="94"/>
      <c r="V241" s="81"/>
      <c r="W241" s="81"/>
      <c r="X241" s="81"/>
      <c r="Y241" s="81"/>
      <c r="Z241" s="94"/>
      <c r="AA241" s="127"/>
      <c r="AB241" s="127"/>
      <c r="AC241" s="94"/>
      <c r="AD241" s="94"/>
      <c r="AE241" s="94"/>
      <c r="AF241" s="94"/>
    </row>
    <row r="242" spans="1:32" ht="48.75" thickBot="1" x14ac:dyDescent="0.25">
      <c r="A242" s="100"/>
      <c r="B242" s="81"/>
      <c r="C242" s="81"/>
      <c r="D242" s="81"/>
      <c r="E242" s="81"/>
      <c r="F242" s="13" t="s">
        <v>6</v>
      </c>
      <c r="G242" s="27">
        <f>H242+I242+J242+K242+L242++M242+N242+O242+P242+Q242+R242</f>
        <v>56600</v>
      </c>
      <c r="H242" s="27">
        <v>56600</v>
      </c>
      <c r="I242" s="27">
        <v>0</v>
      </c>
      <c r="J242" s="28">
        <v>0</v>
      </c>
      <c r="K242" s="39">
        <v>0</v>
      </c>
      <c r="L242" s="50">
        <v>0</v>
      </c>
      <c r="M242" s="27">
        <v>0</v>
      </c>
      <c r="N242" s="39">
        <v>0</v>
      </c>
      <c r="O242" s="39">
        <v>0</v>
      </c>
      <c r="P242" s="39">
        <v>0</v>
      </c>
      <c r="Q242" s="39">
        <v>0</v>
      </c>
      <c r="R242" s="39">
        <v>0</v>
      </c>
      <c r="S242" s="94"/>
      <c r="T242" s="94"/>
      <c r="U242" s="94"/>
      <c r="V242" s="81"/>
      <c r="W242" s="81"/>
      <c r="X242" s="81"/>
      <c r="Y242" s="81"/>
      <c r="Z242" s="94"/>
      <c r="AA242" s="127"/>
      <c r="AB242" s="127"/>
      <c r="AC242" s="94"/>
      <c r="AD242" s="94"/>
      <c r="AE242" s="94"/>
      <c r="AF242" s="94"/>
    </row>
    <row r="243" spans="1:32" ht="48.75" thickBot="1" x14ac:dyDescent="0.25">
      <c r="A243" s="100"/>
      <c r="B243" s="81"/>
      <c r="C243" s="81"/>
      <c r="D243" s="81"/>
      <c r="E243" s="81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39"/>
      <c r="S243" s="94"/>
      <c r="T243" s="94"/>
      <c r="U243" s="94"/>
      <c r="V243" s="81"/>
      <c r="W243" s="81"/>
      <c r="X243" s="81"/>
      <c r="Y243" s="81"/>
      <c r="Z243" s="94"/>
      <c r="AA243" s="127"/>
      <c r="AB243" s="127"/>
      <c r="AC243" s="94"/>
      <c r="AD243" s="94"/>
      <c r="AE243" s="94"/>
      <c r="AF243" s="94"/>
    </row>
    <row r="244" spans="1:32" ht="48.75" thickBot="1" x14ac:dyDescent="0.25">
      <c r="A244" s="100"/>
      <c r="B244" s="81"/>
      <c r="C244" s="81"/>
      <c r="D244" s="81"/>
      <c r="E244" s="81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94"/>
      <c r="T244" s="94"/>
      <c r="U244" s="94"/>
      <c r="V244" s="81"/>
      <c r="W244" s="81"/>
      <c r="X244" s="81"/>
      <c r="Y244" s="81"/>
      <c r="Z244" s="94"/>
      <c r="AA244" s="127"/>
      <c r="AB244" s="127"/>
      <c r="AC244" s="94"/>
      <c r="AD244" s="94"/>
      <c r="AE244" s="94"/>
      <c r="AF244" s="94"/>
    </row>
    <row r="245" spans="1:32" ht="24.75" thickBot="1" x14ac:dyDescent="0.25">
      <c r="A245" s="101"/>
      <c r="B245" s="82"/>
      <c r="C245" s="82"/>
      <c r="D245" s="82"/>
      <c r="E245" s="82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95"/>
      <c r="T245" s="95"/>
      <c r="U245" s="95"/>
      <c r="V245" s="82"/>
      <c r="W245" s="82"/>
      <c r="X245" s="82"/>
      <c r="Y245" s="82"/>
      <c r="Z245" s="95"/>
      <c r="AA245" s="128"/>
      <c r="AB245" s="128"/>
      <c r="AC245" s="95"/>
      <c r="AD245" s="95"/>
      <c r="AE245" s="95"/>
      <c r="AF245" s="95"/>
    </row>
    <row r="246" spans="1:32" ht="12.75" customHeight="1" thickBot="1" x14ac:dyDescent="0.25">
      <c r="A246" s="99" t="s">
        <v>116</v>
      </c>
      <c r="B246" s="80" t="s">
        <v>118</v>
      </c>
      <c r="C246" s="80">
        <v>2016</v>
      </c>
      <c r="D246" s="80">
        <v>2024</v>
      </c>
      <c r="E246" s="80"/>
      <c r="F246" s="17" t="s">
        <v>4</v>
      </c>
      <c r="G246" s="24">
        <f>H246+I246+J246+K246+L246++M246+N246+O246+P246+Q246+R246</f>
        <v>173011.41</v>
      </c>
      <c r="H246" s="24">
        <v>0</v>
      </c>
      <c r="I246" s="24">
        <v>0</v>
      </c>
      <c r="J246" s="33">
        <f>J247</f>
        <v>47184.93</v>
      </c>
      <c r="K246" s="42">
        <v>62913.24</v>
      </c>
      <c r="L246" s="53">
        <v>62913.24</v>
      </c>
      <c r="M246" s="24">
        <f t="shared" ref="M246:R247" si="54">M247</f>
        <v>0</v>
      </c>
      <c r="N246" s="42">
        <f t="shared" si="54"/>
        <v>0</v>
      </c>
      <c r="O246" s="42">
        <f t="shared" si="54"/>
        <v>0</v>
      </c>
      <c r="P246" s="42">
        <f t="shared" si="54"/>
        <v>0</v>
      </c>
      <c r="Q246" s="42">
        <f t="shared" si="54"/>
        <v>0</v>
      </c>
      <c r="R246" s="42">
        <f t="shared" si="54"/>
        <v>0</v>
      </c>
      <c r="S246" s="93" t="s">
        <v>45</v>
      </c>
      <c r="T246" s="93" t="s">
        <v>43</v>
      </c>
      <c r="U246" s="93">
        <v>100</v>
      </c>
      <c r="V246" s="80">
        <v>0</v>
      </c>
      <c r="W246" s="80">
        <v>0</v>
      </c>
      <c r="X246" s="80">
        <v>100</v>
      </c>
      <c r="Y246" s="80">
        <v>100</v>
      </c>
      <c r="Z246" s="93">
        <v>100</v>
      </c>
      <c r="AA246" s="126">
        <v>0</v>
      </c>
      <c r="AB246" s="126">
        <v>0</v>
      </c>
      <c r="AC246" s="93"/>
      <c r="AD246" s="93"/>
      <c r="AE246" s="93"/>
      <c r="AF246" s="93"/>
    </row>
    <row r="247" spans="1:32" ht="36.75" thickBot="1" x14ac:dyDescent="0.25">
      <c r="A247" s="100"/>
      <c r="B247" s="81"/>
      <c r="C247" s="81"/>
      <c r="D247" s="81"/>
      <c r="E247" s="81"/>
      <c r="F247" s="13" t="s">
        <v>5</v>
      </c>
      <c r="G247" s="27">
        <f>H247+I247+J247+K247+L247++M247+N247+O247+P247+Q247+R247</f>
        <v>173011.41</v>
      </c>
      <c r="H247" s="27">
        <v>0</v>
      </c>
      <c r="I247" s="27">
        <v>0</v>
      </c>
      <c r="J247" s="28">
        <f>J248</f>
        <v>47184.93</v>
      </c>
      <c r="K247" s="39">
        <v>62913.24</v>
      </c>
      <c r="L247" s="50">
        <v>62913.24</v>
      </c>
      <c r="M247" s="27">
        <f t="shared" si="54"/>
        <v>0</v>
      </c>
      <c r="N247" s="39">
        <f t="shared" si="54"/>
        <v>0</v>
      </c>
      <c r="O247" s="39">
        <f t="shared" si="54"/>
        <v>0</v>
      </c>
      <c r="P247" s="39">
        <f t="shared" si="54"/>
        <v>0</v>
      </c>
      <c r="Q247" s="39">
        <f t="shared" si="54"/>
        <v>0</v>
      </c>
      <c r="R247" s="39">
        <f t="shared" si="54"/>
        <v>0</v>
      </c>
      <c r="S247" s="94"/>
      <c r="T247" s="94"/>
      <c r="U247" s="94"/>
      <c r="V247" s="81"/>
      <c r="W247" s="81"/>
      <c r="X247" s="81"/>
      <c r="Y247" s="81"/>
      <c r="Z247" s="94"/>
      <c r="AA247" s="127"/>
      <c r="AB247" s="127"/>
      <c r="AC247" s="94"/>
      <c r="AD247" s="94"/>
      <c r="AE247" s="94"/>
      <c r="AF247" s="94"/>
    </row>
    <row r="248" spans="1:32" ht="48.75" thickBot="1" x14ac:dyDescent="0.25">
      <c r="A248" s="100"/>
      <c r="B248" s="81"/>
      <c r="C248" s="81"/>
      <c r="D248" s="81"/>
      <c r="E248" s="81"/>
      <c r="F248" s="13" t="s">
        <v>6</v>
      </c>
      <c r="G248" s="27">
        <f>H248+I248+J248+K248+L248++M248+N248+O248+P248+Q248+R248</f>
        <v>173011.41</v>
      </c>
      <c r="H248" s="27">
        <v>0</v>
      </c>
      <c r="I248" s="27">
        <v>0</v>
      </c>
      <c r="J248" s="28">
        <v>47184.93</v>
      </c>
      <c r="K248" s="39">
        <v>62913.24</v>
      </c>
      <c r="L248" s="50">
        <v>62913.24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94"/>
      <c r="T248" s="94"/>
      <c r="U248" s="94"/>
      <c r="V248" s="81"/>
      <c r="W248" s="81"/>
      <c r="X248" s="81"/>
      <c r="Y248" s="81"/>
      <c r="Z248" s="94"/>
      <c r="AA248" s="127"/>
      <c r="AB248" s="127"/>
      <c r="AC248" s="94"/>
      <c r="AD248" s="94"/>
      <c r="AE248" s="94"/>
      <c r="AF248" s="94"/>
    </row>
    <row r="249" spans="1:32" ht="48.75" thickBot="1" x14ac:dyDescent="0.25">
      <c r="A249" s="100"/>
      <c r="B249" s="81"/>
      <c r="C249" s="81"/>
      <c r="D249" s="81"/>
      <c r="E249" s="81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39"/>
      <c r="S249" s="94"/>
      <c r="T249" s="94"/>
      <c r="U249" s="94"/>
      <c r="V249" s="81"/>
      <c r="W249" s="81"/>
      <c r="X249" s="81"/>
      <c r="Y249" s="81"/>
      <c r="Z249" s="94"/>
      <c r="AA249" s="127"/>
      <c r="AB249" s="127"/>
      <c r="AC249" s="94"/>
      <c r="AD249" s="94"/>
      <c r="AE249" s="94"/>
      <c r="AF249" s="94"/>
    </row>
    <row r="250" spans="1:32" ht="48.75" thickBot="1" x14ac:dyDescent="0.25">
      <c r="A250" s="100"/>
      <c r="B250" s="81"/>
      <c r="C250" s="81"/>
      <c r="D250" s="81"/>
      <c r="E250" s="81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94"/>
      <c r="T250" s="94"/>
      <c r="U250" s="94"/>
      <c r="V250" s="81"/>
      <c r="W250" s="81"/>
      <c r="X250" s="81"/>
      <c r="Y250" s="81"/>
      <c r="Z250" s="94"/>
      <c r="AA250" s="127"/>
      <c r="AB250" s="127"/>
      <c r="AC250" s="94"/>
      <c r="AD250" s="94"/>
      <c r="AE250" s="94"/>
      <c r="AF250" s="94"/>
    </row>
    <row r="251" spans="1:32" ht="25.5" customHeight="1" thickBot="1" x14ac:dyDescent="0.25">
      <c r="A251" s="101"/>
      <c r="B251" s="82"/>
      <c r="C251" s="82"/>
      <c r="D251" s="82"/>
      <c r="E251" s="82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95"/>
      <c r="T251" s="95"/>
      <c r="U251" s="95"/>
      <c r="V251" s="82"/>
      <c r="W251" s="82"/>
      <c r="X251" s="82"/>
      <c r="Y251" s="82"/>
      <c r="Z251" s="95"/>
      <c r="AA251" s="128"/>
      <c r="AB251" s="128"/>
      <c r="AC251" s="95"/>
      <c r="AD251" s="95"/>
      <c r="AE251" s="95"/>
      <c r="AF251" s="95"/>
    </row>
    <row r="252" spans="1:32" ht="12.75" customHeight="1" thickBot="1" x14ac:dyDescent="0.25">
      <c r="A252" s="99" t="s">
        <v>119</v>
      </c>
      <c r="B252" s="80" t="s">
        <v>120</v>
      </c>
      <c r="C252" s="80">
        <v>2016</v>
      </c>
      <c r="D252" s="80">
        <v>2024</v>
      </c>
      <c r="E252" s="80"/>
      <c r="F252" s="17" t="s">
        <v>4</v>
      </c>
      <c r="G252" s="24">
        <f>H252+I252+J252+K252+L252++M252+N252+O252+P252+Q252+R252</f>
        <v>3373902.1500000004</v>
      </c>
      <c r="H252" s="24">
        <v>0</v>
      </c>
      <c r="I252" s="24">
        <v>0</v>
      </c>
      <c r="J252" s="33">
        <f t="shared" ref="J252:O253" si="55">J253</f>
        <v>68546.13</v>
      </c>
      <c r="K252" s="42">
        <f t="shared" si="55"/>
        <v>1182176.3</v>
      </c>
      <c r="L252" s="53">
        <f t="shared" si="55"/>
        <v>105163.45</v>
      </c>
      <c r="M252" s="24">
        <f t="shared" si="55"/>
        <v>104384.95</v>
      </c>
      <c r="N252" s="42">
        <f t="shared" si="55"/>
        <v>1113631.32</v>
      </c>
      <c r="O252" s="42">
        <f t="shared" si="55"/>
        <v>300000</v>
      </c>
      <c r="P252" s="42">
        <f t="shared" ref="P252:R253" si="56">P253</f>
        <v>300000</v>
      </c>
      <c r="Q252" s="42">
        <f t="shared" si="56"/>
        <v>100000</v>
      </c>
      <c r="R252" s="42">
        <f t="shared" si="56"/>
        <v>100000</v>
      </c>
      <c r="S252" s="93" t="s">
        <v>45</v>
      </c>
      <c r="T252" s="93" t="s">
        <v>43</v>
      </c>
      <c r="U252" s="93">
        <v>100</v>
      </c>
      <c r="V252" s="80">
        <v>0</v>
      </c>
      <c r="W252" s="80">
        <v>0</v>
      </c>
      <c r="X252" s="80">
        <v>100</v>
      </c>
      <c r="Y252" s="80">
        <v>100</v>
      </c>
      <c r="Z252" s="93">
        <v>52</v>
      </c>
      <c r="AA252" s="126">
        <v>100</v>
      </c>
      <c r="AB252" s="126">
        <v>100</v>
      </c>
      <c r="AC252" s="93"/>
      <c r="AD252" s="93"/>
      <c r="AE252" s="93"/>
      <c r="AF252" s="93"/>
    </row>
    <row r="253" spans="1:32" ht="36.75" thickBot="1" x14ac:dyDescent="0.25">
      <c r="A253" s="100"/>
      <c r="B253" s="81"/>
      <c r="C253" s="81"/>
      <c r="D253" s="81"/>
      <c r="E253" s="81"/>
      <c r="F253" s="13" t="s">
        <v>5</v>
      </c>
      <c r="G253" s="27">
        <f>H253+I253+J253+K253+L253++M253+N253+O253+P253+Q253+R253</f>
        <v>3373902.1500000004</v>
      </c>
      <c r="H253" s="27">
        <v>0</v>
      </c>
      <c r="I253" s="27">
        <v>0</v>
      </c>
      <c r="J253" s="28">
        <f t="shared" si="55"/>
        <v>68546.13</v>
      </c>
      <c r="K253" s="39">
        <f t="shared" si="55"/>
        <v>1182176.3</v>
      </c>
      <c r="L253" s="50">
        <f t="shared" si="55"/>
        <v>105163.45</v>
      </c>
      <c r="M253" s="27">
        <f t="shared" si="55"/>
        <v>104384.95</v>
      </c>
      <c r="N253" s="39">
        <f t="shared" si="55"/>
        <v>1113631.32</v>
      </c>
      <c r="O253" s="39">
        <f t="shared" si="55"/>
        <v>300000</v>
      </c>
      <c r="P253" s="39">
        <f t="shared" si="56"/>
        <v>300000</v>
      </c>
      <c r="Q253" s="39">
        <f t="shared" si="56"/>
        <v>100000</v>
      </c>
      <c r="R253" s="39">
        <f t="shared" si="56"/>
        <v>100000</v>
      </c>
      <c r="S253" s="94"/>
      <c r="T253" s="94"/>
      <c r="U253" s="94"/>
      <c r="V253" s="81"/>
      <c r="W253" s="81"/>
      <c r="X253" s="81"/>
      <c r="Y253" s="81"/>
      <c r="Z253" s="94"/>
      <c r="AA253" s="127"/>
      <c r="AB253" s="127"/>
      <c r="AC253" s="94"/>
      <c r="AD253" s="94"/>
      <c r="AE253" s="94"/>
      <c r="AF253" s="94"/>
    </row>
    <row r="254" spans="1:32" ht="48.75" thickBot="1" x14ac:dyDescent="0.25">
      <c r="A254" s="100"/>
      <c r="B254" s="81"/>
      <c r="C254" s="81"/>
      <c r="D254" s="81"/>
      <c r="E254" s="81"/>
      <c r="F254" s="13" t="s">
        <v>6</v>
      </c>
      <c r="G254" s="27">
        <f>H254+I254+J254+K254+L254++M254+N254+O254+P254+Q254+R254</f>
        <v>3373902.1500000004</v>
      </c>
      <c r="H254" s="27">
        <v>0</v>
      </c>
      <c r="I254" s="27">
        <v>0</v>
      </c>
      <c r="J254" s="28">
        <v>68546.13</v>
      </c>
      <c r="K254" s="39">
        <v>1182176.3</v>
      </c>
      <c r="L254" s="50">
        <v>105163.45</v>
      </c>
      <c r="M254" s="27">
        <v>104384.95</v>
      </c>
      <c r="N254" s="39">
        <v>1113631.32</v>
      </c>
      <c r="O254" s="39">
        <v>300000</v>
      </c>
      <c r="P254" s="39">
        <v>300000</v>
      </c>
      <c r="Q254" s="39">
        <v>100000</v>
      </c>
      <c r="R254" s="39">
        <v>100000</v>
      </c>
      <c r="S254" s="94"/>
      <c r="T254" s="94"/>
      <c r="U254" s="94"/>
      <c r="V254" s="81"/>
      <c r="W254" s="81"/>
      <c r="X254" s="81"/>
      <c r="Y254" s="81"/>
      <c r="Z254" s="94"/>
      <c r="AA254" s="127"/>
      <c r="AB254" s="127"/>
      <c r="AC254" s="94"/>
      <c r="AD254" s="94"/>
      <c r="AE254" s="94"/>
      <c r="AF254" s="94"/>
    </row>
    <row r="255" spans="1:32" ht="48.75" thickBot="1" x14ac:dyDescent="0.25">
      <c r="A255" s="100"/>
      <c r="B255" s="81"/>
      <c r="C255" s="81"/>
      <c r="D255" s="81"/>
      <c r="E255" s="81"/>
      <c r="F255" s="13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39"/>
      <c r="R255" s="39"/>
      <c r="S255" s="94"/>
      <c r="T255" s="94"/>
      <c r="U255" s="94"/>
      <c r="V255" s="81"/>
      <c r="W255" s="81"/>
      <c r="X255" s="81"/>
      <c r="Y255" s="81"/>
      <c r="Z255" s="94"/>
      <c r="AA255" s="127"/>
      <c r="AB255" s="127"/>
      <c r="AC255" s="94"/>
      <c r="AD255" s="94"/>
      <c r="AE255" s="94"/>
      <c r="AF255" s="94"/>
    </row>
    <row r="256" spans="1:32" ht="48.75" thickBot="1" x14ac:dyDescent="0.25">
      <c r="A256" s="100"/>
      <c r="B256" s="81"/>
      <c r="C256" s="81"/>
      <c r="D256" s="81"/>
      <c r="E256" s="81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94"/>
      <c r="T256" s="94"/>
      <c r="U256" s="94"/>
      <c r="V256" s="81"/>
      <c r="W256" s="81"/>
      <c r="X256" s="81"/>
      <c r="Y256" s="81"/>
      <c r="Z256" s="94"/>
      <c r="AA256" s="127"/>
      <c r="AB256" s="127"/>
      <c r="AC256" s="94"/>
      <c r="AD256" s="94"/>
      <c r="AE256" s="94"/>
      <c r="AF256" s="94"/>
    </row>
    <row r="257" spans="1:32" ht="24.75" thickBot="1" x14ac:dyDescent="0.25">
      <c r="A257" s="101"/>
      <c r="B257" s="82"/>
      <c r="C257" s="82"/>
      <c r="D257" s="82"/>
      <c r="E257" s="82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95"/>
      <c r="T257" s="95"/>
      <c r="U257" s="95"/>
      <c r="V257" s="82"/>
      <c r="W257" s="82"/>
      <c r="X257" s="82"/>
      <c r="Y257" s="82"/>
      <c r="Z257" s="95"/>
      <c r="AA257" s="128"/>
      <c r="AB257" s="128"/>
      <c r="AC257" s="95"/>
      <c r="AD257" s="95"/>
      <c r="AE257" s="95"/>
      <c r="AF257" s="95"/>
    </row>
    <row r="258" spans="1:32" ht="12.75" customHeight="1" thickBot="1" x14ac:dyDescent="0.25">
      <c r="A258" s="99" t="s">
        <v>161</v>
      </c>
      <c r="B258" s="80" t="s">
        <v>160</v>
      </c>
      <c r="C258" s="80">
        <v>2021</v>
      </c>
      <c r="D258" s="80">
        <v>2024</v>
      </c>
      <c r="E258" s="80"/>
      <c r="F258" s="17" t="s">
        <v>4</v>
      </c>
      <c r="G258" s="24">
        <f>H258+I258+J258+K258+L258++M258+N258+O258+P258+Q258+R258</f>
        <v>27000</v>
      </c>
      <c r="H258" s="24">
        <v>0</v>
      </c>
      <c r="I258" s="24">
        <v>0</v>
      </c>
      <c r="J258" s="33">
        <f t="shared" ref="J258:O259" si="57">J259</f>
        <v>0</v>
      </c>
      <c r="K258" s="42">
        <f t="shared" si="57"/>
        <v>0</v>
      </c>
      <c r="L258" s="53">
        <f t="shared" si="57"/>
        <v>0</v>
      </c>
      <c r="M258" s="24">
        <f t="shared" si="57"/>
        <v>0</v>
      </c>
      <c r="N258" s="42">
        <f t="shared" si="57"/>
        <v>0</v>
      </c>
      <c r="O258" s="42">
        <f t="shared" si="57"/>
        <v>27000</v>
      </c>
      <c r="P258" s="42">
        <f t="shared" ref="P258:R259" si="58">P259</f>
        <v>0</v>
      </c>
      <c r="Q258" s="42">
        <f t="shared" si="58"/>
        <v>0</v>
      </c>
      <c r="R258" s="42">
        <f t="shared" si="58"/>
        <v>0</v>
      </c>
      <c r="S258" s="136" t="s">
        <v>45</v>
      </c>
      <c r="T258" s="93" t="s">
        <v>43</v>
      </c>
      <c r="U258" s="93"/>
      <c r="V258" s="93"/>
      <c r="W258" s="93"/>
      <c r="X258" s="93"/>
      <c r="Y258" s="93"/>
      <c r="Z258" s="93"/>
      <c r="AA258" s="71"/>
      <c r="AB258" s="71"/>
      <c r="AC258" s="93"/>
      <c r="AD258" s="93"/>
      <c r="AE258" s="93"/>
      <c r="AF258" s="93"/>
    </row>
    <row r="259" spans="1:32" ht="36.75" thickBot="1" x14ac:dyDescent="0.25">
      <c r="A259" s="100"/>
      <c r="B259" s="81"/>
      <c r="C259" s="81"/>
      <c r="D259" s="81"/>
      <c r="E259" s="81"/>
      <c r="F259" s="74" t="s">
        <v>5</v>
      </c>
      <c r="G259" s="27">
        <f>H259+I259+J259+K259+L259++M259+N259+O259+P259+Q259+R259</f>
        <v>27000</v>
      </c>
      <c r="H259" s="27">
        <v>0</v>
      </c>
      <c r="I259" s="27">
        <v>0</v>
      </c>
      <c r="J259" s="28">
        <f t="shared" si="57"/>
        <v>0</v>
      </c>
      <c r="K259" s="39">
        <f t="shared" si="57"/>
        <v>0</v>
      </c>
      <c r="L259" s="50">
        <f t="shared" si="57"/>
        <v>0</v>
      </c>
      <c r="M259" s="27">
        <f t="shared" si="57"/>
        <v>0</v>
      </c>
      <c r="N259" s="39">
        <f t="shared" si="57"/>
        <v>0</v>
      </c>
      <c r="O259" s="39">
        <f t="shared" si="57"/>
        <v>27000</v>
      </c>
      <c r="P259" s="39">
        <f t="shared" si="58"/>
        <v>0</v>
      </c>
      <c r="Q259" s="39">
        <f t="shared" si="58"/>
        <v>0</v>
      </c>
      <c r="R259" s="39">
        <f t="shared" si="58"/>
        <v>0</v>
      </c>
      <c r="S259" s="137"/>
      <c r="T259" s="96"/>
      <c r="U259" s="96"/>
      <c r="V259" s="96"/>
      <c r="W259" s="96"/>
      <c r="X259" s="96"/>
      <c r="Y259" s="96"/>
      <c r="Z259" s="96"/>
      <c r="AA259" s="72"/>
      <c r="AB259" s="72"/>
      <c r="AC259" s="96"/>
      <c r="AD259" s="96"/>
      <c r="AE259" s="96"/>
      <c r="AF259" s="96"/>
    </row>
    <row r="260" spans="1:32" ht="48.75" thickBot="1" x14ac:dyDescent="0.25">
      <c r="A260" s="100"/>
      <c r="B260" s="81"/>
      <c r="C260" s="81"/>
      <c r="D260" s="81"/>
      <c r="E260" s="81"/>
      <c r="F260" s="74" t="s">
        <v>6</v>
      </c>
      <c r="G260" s="27">
        <f>H260+I260+J260+K260+L260++M260+N260+O260+P260+Q260+R260</f>
        <v>27000</v>
      </c>
      <c r="H260" s="27">
        <v>0</v>
      </c>
      <c r="I260" s="27">
        <v>0</v>
      </c>
      <c r="J260" s="28">
        <v>0</v>
      </c>
      <c r="K260" s="39">
        <v>0</v>
      </c>
      <c r="L260" s="50">
        <v>0</v>
      </c>
      <c r="M260" s="27">
        <v>0</v>
      </c>
      <c r="N260" s="39">
        <v>0</v>
      </c>
      <c r="O260" s="39">
        <v>27000</v>
      </c>
      <c r="P260" s="39">
        <v>0</v>
      </c>
      <c r="Q260" s="39">
        <v>0</v>
      </c>
      <c r="R260" s="39">
        <v>0</v>
      </c>
      <c r="S260" s="137"/>
      <c r="T260" s="96"/>
      <c r="U260" s="96"/>
      <c r="V260" s="96"/>
      <c r="W260" s="96"/>
      <c r="X260" s="96"/>
      <c r="Y260" s="96"/>
      <c r="Z260" s="96"/>
      <c r="AA260" s="72"/>
      <c r="AB260" s="72"/>
      <c r="AC260" s="96"/>
      <c r="AD260" s="96"/>
      <c r="AE260" s="96"/>
      <c r="AF260" s="96"/>
    </row>
    <row r="261" spans="1:32" ht="48.75" thickBot="1" x14ac:dyDescent="0.25">
      <c r="A261" s="100"/>
      <c r="B261" s="81"/>
      <c r="C261" s="81"/>
      <c r="D261" s="81"/>
      <c r="E261" s="81"/>
      <c r="F261" s="74" t="s">
        <v>7</v>
      </c>
      <c r="G261" s="27"/>
      <c r="H261" s="27"/>
      <c r="I261" s="27"/>
      <c r="J261" s="28"/>
      <c r="K261" s="39"/>
      <c r="L261" s="50"/>
      <c r="M261" s="27"/>
      <c r="N261" s="39"/>
      <c r="O261" s="39"/>
      <c r="P261" s="39"/>
      <c r="Q261" s="39"/>
      <c r="R261" s="39"/>
      <c r="S261" s="137"/>
      <c r="T261" s="96"/>
      <c r="U261" s="96"/>
      <c r="V261" s="96"/>
      <c r="W261" s="96"/>
      <c r="X261" s="96"/>
      <c r="Y261" s="96"/>
      <c r="Z261" s="96"/>
      <c r="AA261" s="72"/>
      <c r="AB261" s="72"/>
      <c r="AC261" s="96"/>
      <c r="AD261" s="96"/>
      <c r="AE261" s="96"/>
      <c r="AF261" s="96"/>
    </row>
    <row r="262" spans="1:32" ht="48.75" thickBot="1" x14ac:dyDescent="0.25">
      <c r="A262" s="100"/>
      <c r="B262" s="81"/>
      <c r="C262" s="81"/>
      <c r="D262" s="81"/>
      <c r="E262" s="81"/>
      <c r="F262" s="74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137"/>
      <c r="T262" s="96"/>
      <c r="U262" s="96"/>
      <c r="V262" s="96"/>
      <c r="W262" s="96"/>
      <c r="X262" s="96"/>
      <c r="Y262" s="96"/>
      <c r="Z262" s="96"/>
      <c r="AA262" s="72"/>
      <c r="AB262" s="72"/>
      <c r="AC262" s="96"/>
      <c r="AD262" s="96"/>
      <c r="AE262" s="96"/>
      <c r="AF262" s="96"/>
    </row>
    <row r="263" spans="1:32" ht="24.75" thickBot="1" x14ac:dyDescent="0.25">
      <c r="A263" s="101"/>
      <c r="B263" s="82"/>
      <c r="C263" s="82"/>
      <c r="D263" s="82"/>
      <c r="E263" s="82"/>
      <c r="F263" s="74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138"/>
      <c r="T263" s="97"/>
      <c r="U263" s="97"/>
      <c r="V263" s="97"/>
      <c r="W263" s="97"/>
      <c r="X263" s="97"/>
      <c r="Y263" s="97"/>
      <c r="Z263" s="97"/>
      <c r="AA263" s="73"/>
      <c r="AB263" s="73"/>
      <c r="AC263" s="97"/>
      <c r="AD263" s="97"/>
      <c r="AE263" s="97"/>
      <c r="AF263" s="97"/>
    </row>
    <row r="264" spans="1:32" ht="12.75" customHeight="1" thickBot="1" x14ac:dyDescent="0.25">
      <c r="A264" s="106"/>
      <c r="B264" s="107"/>
      <c r="C264" s="107"/>
      <c r="D264" s="107"/>
      <c r="E264" s="108"/>
      <c r="F264" s="17" t="s">
        <v>4</v>
      </c>
      <c r="G264" s="24">
        <f>H264+I264+J264+K264+L264++M264+N264+O264+P264+Q264+R264</f>
        <v>97077859.290000007</v>
      </c>
      <c r="H264" s="24">
        <v>8495932.1300000008</v>
      </c>
      <c r="I264" s="24">
        <v>7649430.04</v>
      </c>
      <c r="J264" s="33">
        <f t="shared" ref="J264:R264" si="59">J265</f>
        <v>7236239.54</v>
      </c>
      <c r="K264" s="42">
        <f t="shared" si="59"/>
        <v>8954327.3399999999</v>
      </c>
      <c r="L264" s="53">
        <f t="shared" si="59"/>
        <v>7865192.580000001</v>
      </c>
      <c r="M264" s="24">
        <f t="shared" si="59"/>
        <v>8196613.0800000001</v>
      </c>
      <c r="N264" s="42">
        <f t="shared" si="59"/>
        <v>9031759.0500000007</v>
      </c>
      <c r="O264" s="42">
        <f t="shared" si="59"/>
        <v>10915712</v>
      </c>
      <c r="P264" s="42">
        <f t="shared" si="59"/>
        <v>9716858.9699999988</v>
      </c>
      <c r="Q264" s="42">
        <f t="shared" si="59"/>
        <v>9573931.8399999999</v>
      </c>
      <c r="R264" s="42">
        <f t="shared" si="59"/>
        <v>9441862.7199999988</v>
      </c>
      <c r="S264" s="78"/>
      <c r="T264" s="69"/>
      <c r="U264" s="69"/>
      <c r="V264" s="69"/>
      <c r="W264" s="69"/>
      <c r="X264" s="69"/>
      <c r="Y264" s="69"/>
      <c r="Z264" s="69"/>
      <c r="AA264" s="72"/>
      <c r="AB264" s="72"/>
      <c r="AC264" s="69"/>
      <c r="AD264" s="69"/>
      <c r="AE264" s="69"/>
      <c r="AF264" s="75"/>
    </row>
    <row r="265" spans="1:32" ht="36.75" customHeight="1" thickBot="1" x14ac:dyDescent="0.25">
      <c r="A265" s="109" t="s">
        <v>54</v>
      </c>
      <c r="B265" s="110"/>
      <c r="C265" s="110"/>
      <c r="D265" s="110"/>
      <c r="E265" s="111"/>
      <c r="F265" s="74" t="s">
        <v>5</v>
      </c>
      <c r="G265" s="27">
        <f>H265+I265+J265+K265+L265++M265+N265+O265+P265+Q265+R265</f>
        <v>97077859.290000007</v>
      </c>
      <c r="H265" s="27">
        <v>8495932.1300000008</v>
      </c>
      <c r="I265" s="27">
        <v>7649430.04</v>
      </c>
      <c r="J265" s="28">
        <f>J266+J267</f>
        <v>7236239.54</v>
      </c>
      <c r="K265" s="39">
        <f>K266+K267</f>
        <v>8954327.3399999999</v>
      </c>
      <c r="L265" s="50">
        <f>L266+L267</f>
        <v>7865192.580000001</v>
      </c>
      <c r="M265" s="27">
        <f>M199+M205+M211+M217+M223+M229+M235+M241+M247+M253</f>
        <v>8196613.0800000001</v>
      </c>
      <c r="N265" s="39">
        <f>N199+N205+N211+N217+N223+N229+N235+N241+N247+N253</f>
        <v>9031759.0500000007</v>
      </c>
      <c r="O265" s="39">
        <f>O199+O205+O211+O217+O223+O229+O235+O241+O247+O253+O259</f>
        <v>10915712</v>
      </c>
      <c r="P265" s="39">
        <f t="shared" ref="P265:R266" si="60">P199+P205+P211+P217+P223+P229+P235+P241+P247+P253</f>
        <v>9716858.9699999988</v>
      </c>
      <c r="Q265" s="39">
        <f t="shared" si="60"/>
        <v>9573931.8399999999</v>
      </c>
      <c r="R265" s="39">
        <f t="shared" si="60"/>
        <v>9441862.7199999988</v>
      </c>
      <c r="S265" s="78"/>
      <c r="T265" s="69"/>
      <c r="U265" s="69"/>
      <c r="V265" s="69"/>
      <c r="W265" s="69"/>
      <c r="X265" s="69"/>
      <c r="Y265" s="69"/>
      <c r="Z265" s="69"/>
      <c r="AA265" s="72"/>
      <c r="AB265" s="72"/>
      <c r="AC265" s="69"/>
      <c r="AD265" s="69"/>
      <c r="AE265" s="69"/>
      <c r="AF265" s="75"/>
    </row>
    <row r="266" spans="1:32" ht="48.75" thickBot="1" x14ac:dyDescent="0.25">
      <c r="A266" s="173"/>
      <c r="B266" s="174"/>
      <c r="C266" s="174"/>
      <c r="D266" s="174"/>
      <c r="E266" s="175"/>
      <c r="F266" s="74" t="s">
        <v>6</v>
      </c>
      <c r="G266" s="27">
        <f>H266+I266+J266+K266+L266++M266+N266+O266+P266+Q266+R266</f>
        <v>94554992.290000007</v>
      </c>
      <c r="H266" s="27">
        <v>8316790.1299999999</v>
      </c>
      <c r="I266" s="27">
        <v>7446923.04</v>
      </c>
      <c r="J266" s="28">
        <f>7063036.54-9700</f>
        <v>7053336.54</v>
      </c>
      <c r="K266" s="39">
        <v>8777558.3399999999</v>
      </c>
      <c r="L266" s="50">
        <f>L200+L206+L212+L218+L224+L230+L236+L242+L248+L254</f>
        <v>7654274.580000001</v>
      </c>
      <c r="M266" s="27">
        <f>M200+M206+M212+M218+M224+M230+M236+M242+M248+M254</f>
        <v>7979568.0800000001</v>
      </c>
      <c r="N266" s="39">
        <f>N200+N206+N212+N218+N224+N230+N236+N242+N248+N254</f>
        <v>8779271.0500000007</v>
      </c>
      <c r="O266" s="39">
        <f>O200+O206+O212+O218+O224+O230+O236+O242+O248+O254+O260</f>
        <v>10649762</v>
      </c>
      <c r="P266" s="39">
        <f t="shared" si="60"/>
        <v>9447774.9699999988</v>
      </c>
      <c r="Q266" s="39">
        <f t="shared" si="60"/>
        <v>9295818.8399999999</v>
      </c>
      <c r="R266" s="39">
        <f t="shared" si="60"/>
        <v>9153914.7199999988</v>
      </c>
      <c r="S266" s="78"/>
      <c r="T266" s="69"/>
      <c r="U266" s="69"/>
      <c r="V266" s="69"/>
      <c r="W266" s="69"/>
      <c r="X266" s="69"/>
      <c r="Y266" s="69"/>
      <c r="Z266" s="69"/>
      <c r="AA266" s="72"/>
      <c r="AB266" s="72"/>
      <c r="AC266" s="69"/>
      <c r="AD266" s="69"/>
      <c r="AE266" s="69"/>
      <c r="AF266" s="75"/>
    </row>
    <row r="267" spans="1:32" ht="48.75" thickBot="1" x14ac:dyDescent="0.25">
      <c r="A267" s="173"/>
      <c r="B267" s="174"/>
      <c r="C267" s="174"/>
      <c r="D267" s="174"/>
      <c r="E267" s="175"/>
      <c r="F267" s="74" t="s">
        <v>7</v>
      </c>
      <c r="G267" s="27">
        <f>H267+I267+J267+K267+L267++M267+N267+O267+P267+Q267+R267</f>
        <v>2522867</v>
      </c>
      <c r="H267" s="27">
        <v>179142</v>
      </c>
      <c r="I267" s="27">
        <v>202507</v>
      </c>
      <c r="J267" s="28">
        <v>182903</v>
      </c>
      <c r="K267" s="39">
        <v>176769</v>
      </c>
      <c r="L267" s="50">
        <f>21646+189272</f>
        <v>210918</v>
      </c>
      <c r="M267" s="27">
        <f t="shared" ref="M267:R267" si="61">M213</f>
        <v>217045</v>
      </c>
      <c r="N267" s="39">
        <f t="shared" si="61"/>
        <v>252488</v>
      </c>
      <c r="O267" s="39">
        <f t="shared" si="61"/>
        <v>265950</v>
      </c>
      <c r="P267" s="39">
        <f t="shared" si="61"/>
        <v>269084</v>
      </c>
      <c r="Q267" s="39">
        <f t="shared" si="61"/>
        <v>278113</v>
      </c>
      <c r="R267" s="39">
        <f t="shared" si="61"/>
        <v>287948</v>
      </c>
      <c r="S267" s="78"/>
      <c r="T267" s="69"/>
      <c r="U267" s="69"/>
      <c r="V267" s="69"/>
      <c r="W267" s="69"/>
      <c r="X267" s="69"/>
      <c r="Y267" s="69"/>
      <c r="Z267" s="69"/>
      <c r="AA267" s="72"/>
      <c r="AB267" s="72"/>
      <c r="AC267" s="69"/>
      <c r="AD267" s="69"/>
      <c r="AE267" s="69"/>
      <c r="AF267" s="75"/>
    </row>
    <row r="268" spans="1:32" ht="48.75" thickBot="1" x14ac:dyDescent="0.25">
      <c r="A268" s="173"/>
      <c r="B268" s="174"/>
      <c r="C268" s="174"/>
      <c r="D268" s="174"/>
      <c r="E268" s="175"/>
      <c r="F268" s="74" t="s">
        <v>8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78"/>
      <c r="T268" s="69"/>
      <c r="U268" s="69"/>
      <c r="V268" s="69"/>
      <c r="W268" s="69"/>
      <c r="X268" s="69"/>
      <c r="Y268" s="69"/>
      <c r="Z268" s="69"/>
      <c r="AA268" s="72"/>
      <c r="AB268" s="72"/>
      <c r="AC268" s="69"/>
      <c r="AD268" s="69"/>
      <c r="AE268" s="69"/>
      <c r="AF268" s="75"/>
    </row>
    <row r="269" spans="1:32" ht="24.75" thickBot="1" x14ac:dyDescent="0.25">
      <c r="A269" s="176"/>
      <c r="B269" s="177"/>
      <c r="C269" s="177"/>
      <c r="D269" s="177"/>
      <c r="E269" s="178"/>
      <c r="F269" s="74" t="s">
        <v>9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79"/>
      <c r="T269" s="70"/>
      <c r="U269" s="70"/>
      <c r="V269" s="70"/>
      <c r="W269" s="70"/>
      <c r="X269" s="70"/>
      <c r="Y269" s="70"/>
      <c r="Z269" s="70"/>
      <c r="AA269" s="73"/>
      <c r="AB269" s="73"/>
      <c r="AC269" s="70"/>
      <c r="AD269" s="70"/>
      <c r="AE269" s="70"/>
      <c r="AF269" s="76"/>
    </row>
    <row r="270" spans="1:32" s="21" customFormat="1" ht="15.75" thickBot="1" x14ac:dyDescent="0.3">
      <c r="A270" s="89" t="s">
        <v>55</v>
      </c>
      <c r="B270" s="90"/>
      <c r="C270" s="90"/>
      <c r="D270" s="90"/>
      <c r="E270" s="90"/>
      <c r="F270" s="90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  <c r="AA270" s="90"/>
      <c r="AB270" s="85"/>
      <c r="AC270" s="85"/>
      <c r="AD270" s="85"/>
      <c r="AE270" s="85"/>
      <c r="AF270" s="86"/>
    </row>
    <row r="271" spans="1:32" s="21" customFormat="1" ht="15.75" thickBot="1" x14ac:dyDescent="0.3">
      <c r="A271" s="89" t="s">
        <v>163</v>
      </c>
      <c r="B271" s="90"/>
      <c r="C271" s="90"/>
      <c r="D271" s="90"/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0"/>
      <c r="Q271" s="90"/>
      <c r="R271" s="90"/>
      <c r="S271" s="90"/>
      <c r="T271" s="90"/>
      <c r="U271" s="90"/>
      <c r="V271" s="90"/>
      <c r="W271" s="90"/>
      <c r="X271" s="90"/>
      <c r="Y271" s="90"/>
      <c r="Z271" s="90"/>
      <c r="AA271" s="90"/>
      <c r="AB271" s="85"/>
      <c r="AC271" s="85"/>
      <c r="AD271" s="85"/>
      <c r="AE271" s="85"/>
      <c r="AF271" s="86"/>
    </row>
    <row r="272" spans="1:32" s="21" customFormat="1" ht="15.75" thickBot="1" x14ac:dyDescent="0.3">
      <c r="A272" s="89" t="s">
        <v>56</v>
      </c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0"/>
      <c r="N272" s="90"/>
      <c r="O272" s="90"/>
      <c r="P272" s="90"/>
      <c r="Q272" s="90"/>
      <c r="R272" s="90"/>
      <c r="S272" s="90"/>
      <c r="T272" s="90"/>
      <c r="U272" s="90"/>
      <c r="V272" s="90"/>
      <c r="W272" s="90"/>
      <c r="X272" s="90"/>
      <c r="Y272" s="90"/>
      <c r="Z272" s="90"/>
      <c r="AA272" s="90"/>
      <c r="AB272" s="85"/>
      <c r="AC272" s="85"/>
      <c r="AD272" s="85"/>
      <c r="AE272" s="85"/>
      <c r="AF272" s="86"/>
    </row>
    <row r="273" spans="1:32" ht="12.75" thickBot="1" x14ac:dyDescent="0.25">
      <c r="A273" s="80">
        <v>5</v>
      </c>
      <c r="B273" s="80" t="s">
        <v>57</v>
      </c>
      <c r="C273" s="80">
        <v>2014</v>
      </c>
      <c r="D273" s="80">
        <v>2024</v>
      </c>
      <c r="E273" s="80"/>
      <c r="F273" s="17" t="s">
        <v>4</v>
      </c>
      <c r="G273" s="24">
        <f>H273+I273+J273+K273+L273+M273+N273+O273+P273+Q273</f>
        <v>312821.99</v>
      </c>
      <c r="H273" s="24">
        <v>120000</v>
      </c>
      <c r="I273" s="24">
        <v>0</v>
      </c>
      <c r="J273" s="33">
        <f t="shared" ref="J273:L274" si="62">J274</f>
        <v>58200</v>
      </c>
      <c r="K273" s="42">
        <f t="shared" si="62"/>
        <v>35000</v>
      </c>
      <c r="L273" s="53">
        <f t="shared" si="62"/>
        <v>57200</v>
      </c>
      <c r="M273" s="24">
        <f>M274</f>
        <v>0</v>
      </c>
      <c r="N273" s="42">
        <f>N274</f>
        <v>0</v>
      </c>
      <c r="O273" s="42">
        <f>O275</f>
        <v>42421.990000000005</v>
      </c>
      <c r="P273" s="42">
        <f>P275</f>
        <v>0</v>
      </c>
      <c r="Q273" s="42">
        <f>Q275</f>
        <v>0</v>
      </c>
      <c r="R273" s="42">
        <f>R275</f>
        <v>0</v>
      </c>
      <c r="S273" s="133"/>
      <c r="T273" s="93"/>
      <c r="U273" s="115"/>
      <c r="V273" s="93"/>
      <c r="W273" s="115"/>
      <c r="X273" s="93"/>
      <c r="Y273" s="93"/>
      <c r="Z273" s="80"/>
      <c r="AA273" s="103"/>
      <c r="AB273" s="103"/>
      <c r="AC273" s="80"/>
      <c r="AD273" s="80"/>
      <c r="AE273" s="80"/>
      <c r="AF273" s="80"/>
    </row>
    <row r="274" spans="1:32" ht="36.75" thickBot="1" x14ac:dyDescent="0.25">
      <c r="A274" s="81"/>
      <c r="B274" s="81"/>
      <c r="C274" s="81"/>
      <c r="D274" s="81"/>
      <c r="E274" s="81"/>
      <c r="F274" s="13" t="s">
        <v>5</v>
      </c>
      <c r="G274" s="27">
        <f>H274+I274+J274+K274+L274+M274+N274+O274+P274+Q274</f>
        <v>312821.99</v>
      </c>
      <c r="H274" s="27">
        <v>120000</v>
      </c>
      <c r="I274" s="27">
        <v>0</v>
      </c>
      <c r="J274" s="28">
        <f t="shared" si="62"/>
        <v>58200</v>
      </c>
      <c r="K274" s="39">
        <f t="shared" si="62"/>
        <v>35000</v>
      </c>
      <c r="L274" s="50">
        <f t="shared" si="62"/>
        <v>57200</v>
      </c>
      <c r="M274" s="27">
        <f>M275</f>
        <v>0</v>
      </c>
      <c r="N274" s="39">
        <f>N275</f>
        <v>0</v>
      </c>
      <c r="O274" s="39">
        <f>O275</f>
        <v>42421.990000000005</v>
      </c>
      <c r="P274" s="39">
        <f>P275</f>
        <v>0</v>
      </c>
      <c r="Q274" s="39">
        <f>Q275</f>
        <v>0</v>
      </c>
      <c r="R274" s="39">
        <f>R275</f>
        <v>0</v>
      </c>
      <c r="S274" s="134"/>
      <c r="T274" s="94"/>
      <c r="U274" s="116"/>
      <c r="V274" s="94"/>
      <c r="W274" s="116"/>
      <c r="X274" s="94"/>
      <c r="Y274" s="94"/>
      <c r="Z274" s="81"/>
      <c r="AA274" s="104"/>
      <c r="AB274" s="104"/>
      <c r="AC274" s="81"/>
      <c r="AD274" s="81"/>
      <c r="AE274" s="81"/>
      <c r="AF274" s="81"/>
    </row>
    <row r="275" spans="1:32" ht="48.75" thickBot="1" x14ac:dyDescent="0.25">
      <c r="A275" s="81"/>
      <c r="B275" s="81"/>
      <c r="C275" s="81"/>
      <c r="D275" s="81"/>
      <c r="E275" s="81"/>
      <c r="F275" s="13" t="s">
        <v>6</v>
      </c>
      <c r="G275" s="27">
        <f>H275+I275+J275+K275+L275+M275+N275+O275+P275+Q275</f>
        <v>312821.99</v>
      </c>
      <c r="H275" s="27">
        <v>120000</v>
      </c>
      <c r="I275" s="27">
        <v>0</v>
      </c>
      <c r="J275" s="28">
        <f>J279</f>
        <v>58200</v>
      </c>
      <c r="K275" s="39">
        <f>K279</f>
        <v>35000</v>
      </c>
      <c r="L275" s="50">
        <f>L279</f>
        <v>57200</v>
      </c>
      <c r="M275" s="27">
        <f t="shared" ref="M275:R275" si="63">M281</f>
        <v>0</v>
      </c>
      <c r="N275" s="39">
        <f t="shared" si="63"/>
        <v>0</v>
      </c>
      <c r="O275" s="39">
        <f t="shared" si="63"/>
        <v>42421.990000000005</v>
      </c>
      <c r="P275" s="39">
        <f t="shared" si="63"/>
        <v>0</v>
      </c>
      <c r="Q275" s="39">
        <f t="shared" si="63"/>
        <v>0</v>
      </c>
      <c r="R275" s="39">
        <f t="shared" si="63"/>
        <v>0</v>
      </c>
      <c r="S275" s="134"/>
      <c r="T275" s="94"/>
      <c r="U275" s="116"/>
      <c r="V275" s="94"/>
      <c r="W275" s="116"/>
      <c r="X275" s="94"/>
      <c r="Y275" s="94"/>
      <c r="Z275" s="81"/>
      <c r="AA275" s="104"/>
      <c r="AB275" s="104"/>
      <c r="AC275" s="81"/>
      <c r="AD275" s="81"/>
      <c r="AE275" s="81"/>
      <c r="AF275" s="81"/>
    </row>
    <row r="276" spans="1:32" ht="48.75" thickBot="1" x14ac:dyDescent="0.25">
      <c r="A276" s="81"/>
      <c r="B276" s="81"/>
      <c r="C276" s="81"/>
      <c r="D276" s="81"/>
      <c r="E276" s="81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134"/>
      <c r="T276" s="94"/>
      <c r="U276" s="116"/>
      <c r="V276" s="94"/>
      <c r="W276" s="116"/>
      <c r="X276" s="94"/>
      <c r="Y276" s="94"/>
      <c r="Z276" s="81"/>
      <c r="AA276" s="104"/>
      <c r="AB276" s="104"/>
      <c r="AC276" s="81"/>
      <c r="AD276" s="81"/>
      <c r="AE276" s="81"/>
      <c r="AF276" s="81"/>
    </row>
    <row r="277" spans="1:32" ht="48.75" thickBot="1" x14ac:dyDescent="0.25">
      <c r="A277" s="81"/>
      <c r="B277" s="81"/>
      <c r="C277" s="81"/>
      <c r="D277" s="81"/>
      <c r="E277" s="81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39"/>
      <c r="S277" s="134"/>
      <c r="T277" s="94"/>
      <c r="U277" s="116"/>
      <c r="V277" s="94"/>
      <c r="W277" s="116"/>
      <c r="X277" s="94"/>
      <c r="Y277" s="94"/>
      <c r="Z277" s="81"/>
      <c r="AA277" s="104"/>
      <c r="AB277" s="104"/>
      <c r="AC277" s="81"/>
      <c r="AD277" s="81"/>
      <c r="AE277" s="81"/>
      <c r="AF277" s="81"/>
    </row>
    <row r="278" spans="1:32" ht="75" customHeight="1" thickBot="1" x14ac:dyDescent="0.25">
      <c r="A278" s="82"/>
      <c r="B278" s="82"/>
      <c r="C278" s="82"/>
      <c r="D278" s="82"/>
      <c r="E278" s="82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39"/>
      <c r="S278" s="135"/>
      <c r="T278" s="95"/>
      <c r="U278" s="117"/>
      <c r="V278" s="95"/>
      <c r="W278" s="117"/>
      <c r="X278" s="95"/>
      <c r="Y278" s="95"/>
      <c r="Z278" s="82"/>
      <c r="AA278" s="105"/>
      <c r="AB278" s="105"/>
      <c r="AC278" s="82"/>
      <c r="AD278" s="82"/>
      <c r="AE278" s="82"/>
      <c r="AF278" s="82"/>
    </row>
    <row r="279" spans="1:32" ht="12.75" thickBot="1" x14ac:dyDescent="0.25">
      <c r="A279" s="99" t="s">
        <v>121</v>
      </c>
      <c r="B279" s="80" t="s">
        <v>58</v>
      </c>
      <c r="C279" s="80">
        <v>2014</v>
      </c>
      <c r="D279" s="80">
        <v>2024</v>
      </c>
      <c r="E279" s="80"/>
      <c r="F279" s="17" t="s">
        <v>4</v>
      </c>
      <c r="G279" s="24">
        <f>H279+I279+J279+K279+L279+M279+N279+O279+P279+Q279</f>
        <v>312821.99</v>
      </c>
      <c r="H279" s="24">
        <v>120000</v>
      </c>
      <c r="I279" s="24">
        <v>0</v>
      </c>
      <c r="J279" s="33">
        <f>J280</f>
        <v>58200</v>
      </c>
      <c r="K279" s="42">
        <f>K280</f>
        <v>35000</v>
      </c>
      <c r="L279" s="53">
        <f t="shared" ref="L279:L280" si="64">L280</f>
        <v>57200</v>
      </c>
      <c r="M279" s="24">
        <f t="shared" ref="M279:R280" si="65">M280</f>
        <v>0</v>
      </c>
      <c r="N279" s="42">
        <f t="shared" si="65"/>
        <v>0</v>
      </c>
      <c r="O279" s="42">
        <f t="shared" si="65"/>
        <v>42421.990000000005</v>
      </c>
      <c r="P279" s="42">
        <f t="shared" si="65"/>
        <v>0</v>
      </c>
      <c r="Q279" s="42">
        <f t="shared" si="65"/>
        <v>0</v>
      </c>
      <c r="R279" s="42">
        <f t="shared" si="65"/>
        <v>0</v>
      </c>
      <c r="S279" s="133"/>
      <c r="T279" s="93"/>
      <c r="U279" s="93"/>
      <c r="V279" s="80"/>
      <c r="W279" s="80"/>
      <c r="X279" s="80"/>
      <c r="Y279" s="93"/>
      <c r="Z279" s="80"/>
      <c r="AA279" s="103"/>
      <c r="AB279" s="103"/>
      <c r="AC279" s="80"/>
      <c r="AD279" s="80"/>
      <c r="AE279" s="80"/>
      <c r="AF279" s="80"/>
    </row>
    <row r="280" spans="1:32" ht="36.75" thickBot="1" x14ac:dyDescent="0.25">
      <c r="A280" s="100"/>
      <c r="B280" s="81"/>
      <c r="C280" s="81"/>
      <c r="D280" s="81"/>
      <c r="E280" s="81"/>
      <c r="F280" s="13" t="s">
        <v>5</v>
      </c>
      <c r="G280" s="27">
        <f>H280+I280+J280+K280+L280+M280+N280+O280+P280+Q280</f>
        <v>312821.99</v>
      </c>
      <c r="H280" s="27">
        <v>120000</v>
      </c>
      <c r="I280" s="27">
        <v>0</v>
      </c>
      <c r="J280" s="28">
        <f>J281</f>
        <v>58200</v>
      </c>
      <c r="K280" s="39">
        <f>K281</f>
        <v>35000</v>
      </c>
      <c r="L280" s="50">
        <f t="shared" si="64"/>
        <v>57200</v>
      </c>
      <c r="M280" s="27">
        <f t="shared" si="65"/>
        <v>0</v>
      </c>
      <c r="N280" s="39">
        <f t="shared" si="65"/>
        <v>0</v>
      </c>
      <c r="O280" s="39">
        <f t="shared" si="65"/>
        <v>42421.990000000005</v>
      </c>
      <c r="P280" s="39">
        <f t="shared" si="65"/>
        <v>0</v>
      </c>
      <c r="Q280" s="39">
        <f t="shared" si="65"/>
        <v>0</v>
      </c>
      <c r="R280" s="39">
        <f t="shared" si="65"/>
        <v>0</v>
      </c>
      <c r="S280" s="134"/>
      <c r="T280" s="94"/>
      <c r="U280" s="94"/>
      <c r="V280" s="81"/>
      <c r="W280" s="81"/>
      <c r="X280" s="81"/>
      <c r="Y280" s="94"/>
      <c r="Z280" s="81"/>
      <c r="AA280" s="104"/>
      <c r="AB280" s="104"/>
      <c r="AC280" s="81"/>
      <c r="AD280" s="81"/>
      <c r="AE280" s="81"/>
      <c r="AF280" s="81"/>
    </row>
    <row r="281" spans="1:32" ht="48.75" thickBot="1" x14ac:dyDescent="0.25">
      <c r="A281" s="100"/>
      <c r="B281" s="81"/>
      <c r="C281" s="81"/>
      <c r="D281" s="81"/>
      <c r="E281" s="81"/>
      <c r="F281" s="13" t="s">
        <v>6</v>
      </c>
      <c r="G281" s="27">
        <f>H281+I281+J281+K281+L281+M281+N281+O281+P281+Q281</f>
        <v>312821.99</v>
      </c>
      <c r="H281" s="27">
        <v>120000</v>
      </c>
      <c r="I281" s="27">
        <v>0</v>
      </c>
      <c r="J281" s="28">
        <v>58200</v>
      </c>
      <c r="K281" s="39">
        <f>K293</f>
        <v>35000</v>
      </c>
      <c r="L281" s="50">
        <f>L287+L299++L293</f>
        <v>57200</v>
      </c>
      <c r="M281" s="27">
        <f t="shared" ref="M281:R281" si="66">M287+M293+M299</f>
        <v>0</v>
      </c>
      <c r="N281" s="39">
        <f t="shared" si="66"/>
        <v>0</v>
      </c>
      <c r="O281" s="39">
        <f t="shared" si="66"/>
        <v>42421.990000000005</v>
      </c>
      <c r="P281" s="39">
        <f t="shared" si="66"/>
        <v>0</v>
      </c>
      <c r="Q281" s="39">
        <f t="shared" si="66"/>
        <v>0</v>
      </c>
      <c r="R281" s="39">
        <f t="shared" si="66"/>
        <v>0</v>
      </c>
      <c r="S281" s="134"/>
      <c r="T281" s="94"/>
      <c r="U281" s="94"/>
      <c r="V281" s="81"/>
      <c r="W281" s="81"/>
      <c r="X281" s="81"/>
      <c r="Y281" s="94"/>
      <c r="Z281" s="81"/>
      <c r="AA281" s="104"/>
      <c r="AB281" s="104"/>
      <c r="AC281" s="81"/>
      <c r="AD281" s="81"/>
      <c r="AE281" s="81"/>
      <c r="AF281" s="81"/>
    </row>
    <row r="282" spans="1:32" ht="48.75" thickBot="1" x14ac:dyDescent="0.25">
      <c r="A282" s="100"/>
      <c r="B282" s="81"/>
      <c r="C282" s="81"/>
      <c r="D282" s="81"/>
      <c r="E282" s="81"/>
      <c r="F282" s="13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134"/>
      <c r="T282" s="94"/>
      <c r="U282" s="94"/>
      <c r="V282" s="81"/>
      <c r="W282" s="81"/>
      <c r="X282" s="81"/>
      <c r="Y282" s="94"/>
      <c r="Z282" s="81"/>
      <c r="AA282" s="104"/>
      <c r="AB282" s="104"/>
      <c r="AC282" s="81"/>
      <c r="AD282" s="81"/>
      <c r="AE282" s="81"/>
      <c r="AF282" s="81"/>
    </row>
    <row r="283" spans="1:32" ht="48.75" thickBot="1" x14ac:dyDescent="0.25">
      <c r="A283" s="100"/>
      <c r="B283" s="81"/>
      <c r="C283" s="81"/>
      <c r="D283" s="81"/>
      <c r="E283" s="81"/>
      <c r="F283" s="13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39"/>
      <c r="S283" s="134"/>
      <c r="T283" s="94"/>
      <c r="U283" s="94"/>
      <c r="V283" s="81"/>
      <c r="W283" s="81"/>
      <c r="X283" s="81"/>
      <c r="Y283" s="94"/>
      <c r="Z283" s="81"/>
      <c r="AA283" s="104"/>
      <c r="AB283" s="104"/>
      <c r="AC283" s="81"/>
      <c r="AD283" s="81"/>
      <c r="AE283" s="81"/>
      <c r="AF283" s="81"/>
    </row>
    <row r="284" spans="1:32" ht="24.75" thickBot="1" x14ac:dyDescent="0.25">
      <c r="A284" s="101"/>
      <c r="B284" s="82"/>
      <c r="C284" s="82"/>
      <c r="D284" s="82"/>
      <c r="E284" s="82"/>
      <c r="F284" s="13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39"/>
      <c r="S284" s="135"/>
      <c r="T284" s="95"/>
      <c r="U284" s="95"/>
      <c r="V284" s="82"/>
      <c r="W284" s="82"/>
      <c r="X284" s="82"/>
      <c r="Y284" s="95"/>
      <c r="Z284" s="82"/>
      <c r="AA284" s="105"/>
      <c r="AB284" s="105"/>
      <c r="AC284" s="82"/>
      <c r="AD284" s="82"/>
      <c r="AE284" s="82"/>
      <c r="AF284" s="82"/>
    </row>
    <row r="285" spans="1:32" ht="12.75" customHeight="1" thickBot="1" x14ac:dyDescent="0.25">
      <c r="A285" s="99" t="s">
        <v>122</v>
      </c>
      <c r="B285" s="80" t="s">
        <v>59</v>
      </c>
      <c r="C285" s="80">
        <v>2014</v>
      </c>
      <c r="D285" s="80">
        <v>2024</v>
      </c>
      <c r="E285" s="80"/>
      <c r="F285" s="17" t="s">
        <v>4</v>
      </c>
      <c r="G285" s="24">
        <f>H285+I285+J285+K285+L285+M285+N285+O285+P285+Q285</f>
        <v>31900</v>
      </c>
      <c r="H285" s="24">
        <v>0</v>
      </c>
      <c r="I285" s="24">
        <v>0</v>
      </c>
      <c r="J285" s="33">
        <v>9700</v>
      </c>
      <c r="K285" s="42">
        <v>0</v>
      </c>
      <c r="L285" s="53">
        <f>L286</f>
        <v>12200</v>
      </c>
      <c r="M285" s="24">
        <v>0</v>
      </c>
      <c r="N285" s="42">
        <v>0</v>
      </c>
      <c r="O285" s="42">
        <f>O286</f>
        <v>10000</v>
      </c>
      <c r="P285" s="42">
        <v>0</v>
      </c>
      <c r="Q285" s="42">
        <v>0</v>
      </c>
      <c r="R285" s="42">
        <v>0</v>
      </c>
      <c r="S285" s="93" t="s">
        <v>45</v>
      </c>
      <c r="T285" s="93" t="s">
        <v>43</v>
      </c>
      <c r="U285" s="93">
        <v>100</v>
      </c>
      <c r="V285" s="80">
        <v>0</v>
      </c>
      <c r="W285" s="80">
        <v>0</v>
      </c>
      <c r="X285" s="80">
        <v>100</v>
      </c>
      <c r="Y285" s="93">
        <v>0</v>
      </c>
      <c r="Z285" s="80">
        <v>0</v>
      </c>
      <c r="AA285" s="103">
        <v>0</v>
      </c>
      <c r="AB285" s="103">
        <v>0</v>
      </c>
      <c r="AC285" s="80"/>
      <c r="AD285" s="80"/>
      <c r="AE285" s="80"/>
      <c r="AF285" s="80"/>
    </row>
    <row r="286" spans="1:32" ht="36.75" thickBot="1" x14ac:dyDescent="0.25">
      <c r="A286" s="100"/>
      <c r="B286" s="81"/>
      <c r="C286" s="81"/>
      <c r="D286" s="81"/>
      <c r="E286" s="81"/>
      <c r="F286" s="13" t="s">
        <v>5</v>
      </c>
      <c r="G286" s="27">
        <f>H286+I286+J286+K286+L286+M286+N286+O286+P286+Q286</f>
        <v>31900</v>
      </c>
      <c r="H286" s="27">
        <v>0</v>
      </c>
      <c r="I286" s="27">
        <v>0</v>
      </c>
      <c r="J286" s="28">
        <v>9700</v>
      </c>
      <c r="K286" s="39">
        <v>0</v>
      </c>
      <c r="L286" s="50">
        <f>L287</f>
        <v>12200</v>
      </c>
      <c r="M286" s="27">
        <v>0</v>
      </c>
      <c r="N286" s="39">
        <v>0</v>
      </c>
      <c r="O286" s="39">
        <f>O287</f>
        <v>10000</v>
      </c>
      <c r="P286" s="39">
        <v>0</v>
      </c>
      <c r="Q286" s="39">
        <v>0</v>
      </c>
      <c r="R286" s="39">
        <v>0</v>
      </c>
      <c r="S286" s="94"/>
      <c r="T286" s="94"/>
      <c r="U286" s="94"/>
      <c r="V286" s="81"/>
      <c r="W286" s="81"/>
      <c r="X286" s="81"/>
      <c r="Y286" s="94"/>
      <c r="Z286" s="81"/>
      <c r="AA286" s="104"/>
      <c r="AB286" s="104"/>
      <c r="AC286" s="81"/>
      <c r="AD286" s="81"/>
      <c r="AE286" s="81"/>
      <c r="AF286" s="81"/>
    </row>
    <row r="287" spans="1:32" ht="48.75" thickBot="1" x14ac:dyDescent="0.25">
      <c r="A287" s="100"/>
      <c r="B287" s="81"/>
      <c r="C287" s="81"/>
      <c r="D287" s="81"/>
      <c r="E287" s="81"/>
      <c r="F287" s="13" t="s">
        <v>6</v>
      </c>
      <c r="G287" s="27">
        <f>H287+I287+J287+K287+L287+M287+N287+O287+P287+Q287</f>
        <v>31900</v>
      </c>
      <c r="H287" s="27">
        <v>0</v>
      </c>
      <c r="I287" s="27">
        <v>0</v>
      </c>
      <c r="J287" s="28">
        <v>9700</v>
      </c>
      <c r="K287" s="39">
        <v>0</v>
      </c>
      <c r="L287" s="50">
        <v>12200</v>
      </c>
      <c r="M287" s="27">
        <v>0</v>
      </c>
      <c r="N287" s="39">
        <v>0</v>
      </c>
      <c r="O287" s="39">
        <v>10000</v>
      </c>
      <c r="P287" s="39">
        <v>0</v>
      </c>
      <c r="Q287" s="39">
        <v>0</v>
      </c>
      <c r="R287" s="39">
        <v>0</v>
      </c>
      <c r="S287" s="94"/>
      <c r="T287" s="94"/>
      <c r="U287" s="94"/>
      <c r="V287" s="81"/>
      <c r="W287" s="81"/>
      <c r="X287" s="81"/>
      <c r="Y287" s="94"/>
      <c r="Z287" s="81"/>
      <c r="AA287" s="104"/>
      <c r="AB287" s="104"/>
      <c r="AC287" s="81"/>
      <c r="AD287" s="81"/>
      <c r="AE287" s="81"/>
      <c r="AF287" s="81"/>
    </row>
    <row r="288" spans="1:32" ht="48.75" thickBot="1" x14ac:dyDescent="0.25">
      <c r="A288" s="100"/>
      <c r="B288" s="81"/>
      <c r="C288" s="81"/>
      <c r="D288" s="81"/>
      <c r="E288" s="81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39"/>
      <c r="S288" s="94"/>
      <c r="T288" s="94"/>
      <c r="U288" s="94"/>
      <c r="V288" s="81"/>
      <c r="W288" s="81"/>
      <c r="X288" s="81"/>
      <c r="Y288" s="94"/>
      <c r="Z288" s="81"/>
      <c r="AA288" s="104"/>
      <c r="AB288" s="104"/>
      <c r="AC288" s="81"/>
      <c r="AD288" s="81"/>
      <c r="AE288" s="81"/>
      <c r="AF288" s="81"/>
    </row>
    <row r="289" spans="1:32" ht="48.75" thickBot="1" x14ac:dyDescent="0.25">
      <c r="A289" s="100"/>
      <c r="B289" s="81"/>
      <c r="C289" s="81"/>
      <c r="D289" s="81"/>
      <c r="E289" s="81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94"/>
      <c r="T289" s="94"/>
      <c r="U289" s="94"/>
      <c r="V289" s="81"/>
      <c r="W289" s="81"/>
      <c r="X289" s="81"/>
      <c r="Y289" s="94"/>
      <c r="Z289" s="81"/>
      <c r="AA289" s="104"/>
      <c r="AB289" s="104"/>
      <c r="AC289" s="81"/>
      <c r="AD289" s="81"/>
      <c r="AE289" s="81"/>
      <c r="AF289" s="81"/>
    </row>
    <row r="290" spans="1:32" ht="24.75" thickBot="1" x14ac:dyDescent="0.25">
      <c r="A290" s="101"/>
      <c r="B290" s="82"/>
      <c r="C290" s="82"/>
      <c r="D290" s="82"/>
      <c r="E290" s="82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95"/>
      <c r="T290" s="95"/>
      <c r="U290" s="95"/>
      <c r="V290" s="82"/>
      <c r="W290" s="82"/>
      <c r="X290" s="82"/>
      <c r="Y290" s="95"/>
      <c r="Z290" s="82"/>
      <c r="AA290" s="105"/>
      <c r="AB290" s="105"/>
      <c r="AC290" s="82"/>
      <c r="AD290" s="82"/>
      <c r="AE290" s="82"/>
      <c r="AF290" s="82"/>
    </row>
    <row r="291" spans="1:32" ht="12.75" customHeight="1" thickBot="1" x14ac:dyDescent="0.25">
      <c r="A291" s="99" t="s">
        <v>123</v>
      </c>
      <c r="B291" s="80" t="s">
        <v>60</v>
      </c>
      <c r="C291" s="80">
        <v>2014</v>
      </c>
      <c r="D291" s="80">
        <v>2024</v>
      </c>
      <c r="E291" s="80"/>
      <c r="F291" s="17" t="s">
        <v>4</v>
      </c>
      <c r="G291" s="24">
        <f>H291+I291+J291+K291+L291+M291+N291+O291+P291+Q291</f>
        <v>243500</v>
      </c>
      <c r="H291" s="24">
        <v>120000</v>
      </c>
      <c r="I291" s="24">
        <v>0</v>
      </c>
      <c r="J291" s="33">
        <f t="shared" ref="J291:R291" si="67">J292</f>
        <v>48500</v>
      </c>
      <c r="K291" s="42">
        <f t="shared" si="67"/>
        <v>35000</v>
      </c>
      <c r="L291" s="53">
        <f t="shared" si="67"/>
        <v>25000</v>
      </c>
      <c r="M291" s="24">
        <f t="shared" si="67"/>
        <v>0</v>
      </c>
      <c r="N291" s="42">
        <f t="shared" si="67"/>
        <v>0</v>
      </c>
      <c r="O291" s="42">
        <f t="shared" si="67"/>
        <v>15000</v>
      </c>
      <c r="P291" s="42">
        <f t="shared" si="67"/>
        <v>0</v>
      </c>
      <c r="Q291" s="42">
        <f t="shared" si="67"/>
        <v>0</v>
      </c>
      <c r="R291" s="42">
        <f t="shared" si="67"/>
        <v>0</v>
      </c>
      <c r="S291" s="93" t="s">
        <v>45</v>
      </c>
      <c r="T291" s="93" t="s">
        <v>43</v>
      </c>
      <c r="U291" s="93">
        <v>100</v>
      </c>
      <c r="V291" s="80">
        <v>0</v>
      </c>
      <c r="W291" s="80">
        <v>0</v>
      </c>
      <c r="X291" s="80">
        <v>100</v>
      </c>
      <c r="Y291" s="93">
        <v>100</v>
      </c>
      <c r="Z291" s="80">
        <v>100</v>
      </c>
      <c r="AA291" s="103">
        <v>0</v>
      </c>
      <c r="AB291" s="103">
        <v>0</v>
      </c>
      <c r="AC291" s="80"/>
      <c r="AD291" s="80"/>
      <c r="AE291" s="80"/>
      <c r="AF291" s="80"/>
    </row>
    <row r="292" spans="1:32" ht="36.75" thickBot="1" x14ac:dyDescent="0.25">
      <c r="A292" s="100"/>
      <c r="B292" s="81"/>
      <c r="C292" s="81"/>
      <c r="D292" s="81"/>
      <c r="E292" s="81"/>
      <c r="F292" s="13" t="s">
        <v>5</v>
      </c>
      <c r="G292" s="27">
        <f>H292+I292+J292+K292+L292+M292+N292+O292+P292+Q292</f>
        <v>243500</v>
      </c>
      <c r="H292" s="27">
        <v>120000</v>
      </c>
      <c r="I292" s="27">
        <v>0</v>
      </c>
      <c r="J292" s="28">
        <v>48500</v>
      </c>
      <c r="K292" s="39">
        <f t="shared" ref="K292:R292" si="68">K293</f>
        <v>35000</v>
      </c>
      <c r="L292" s="50">
        <f t="shared" si="68"/>
        <v>25000</v>
      </c>
      <c r="M292" s="27">
        <f t="shared" si="68"/>
        <v>0</v>
      </c>
      <c r="N292" s="39">
        <f t="shared" si="68"/>
        <v>0</v>
      </c>
      <c r="O292" s="39">
        <f t="shared" si="68"/>
        <v>15000</v>
      </c>
      <c r="P292" s="39">
        <f t="shared" si="68"/>
        <v>0</v>
      </c>
      <c r="Q292" s="39">
        <f t="shared" si="68"/>
        <v>0</v>
      </c>
      <c r="R292" s="39">
        <f t="shared" si="68"/>
        <v>0</v>
      </c>
      <c r="S292" s="94"/>
      <c r="T292" s="94"/>
      <c r="U292" s="94"/>
      <c r="V292" s="81"/>
      <c r="W292" s="81"/>
      <c r="X292" s="81"/>
      <c r="Y292" s="94"/>
      <c r="Z292" s="81"/>
      <c r="AA292" s="104"/>
      <c r="AB292" s="104"/>
      <c r="AC292" s="81"/>
      <c r="AD292" s="81"/>
      <c r="AE292" s="81"/>
      <c r="AF292" s="81"/>
    </row>
    <row r="293" spans="1:32" ht="48.75" thickBot="1" x14ac:dyDescent="0.25">
      <c r="A293" s="100"/>
      <c r="B293" s="81"/>
      <c r="C293" s="81"/>
      <c r="D293" s="81"/>
      <c r="E293" s="81"/>
      <c r="F293" s="13" t="s">
        <v>6</v>
      </c>
      <c r="G293" s="27">
        <f>H293+I293+J293+K293+L293+M293+N293+O293+P293+Q293</f>
        <v>243500</v>
      </c>
      <c r="H293" s="27">
        <v>120000</v>
      </c>
      <c r="I293" s="27">
        <v>0</v>
      </c>
      <c r="J293" s="28">
        <v>48500</v>
      </c>
      <c r="K293" s="39">
        <v>35000</v>
      </c>
      <c r="L293" s="50">
        <v>25000</v>
      </c>
      <c r="M293" s="27">
        <v>0</v>
      </c>
      <c r="N293" s="39">
        <v>0</v>
      </c>
      <c r="O293" s="39">
        <v>15000</v>
      </c>
      <c r="P293" s="39">
        <v>0</v>
      </c>
      <c r="Q293" s="39">
        <v>0</v>
      </c>
      <c r="R293" s="39">
        <v>0</v>
      </c>
      <c r="S293" s="94"/>
      <c r="T293" s="94"/>
      <c r="U293" s="94"/>
      <c r="V293" s="81"/>
      <c r="W293" s="81"/>
      <c r="X293" s="81"/>
      <c r="Y293" s="94"/>
      <c r="Z293" s="81"/>
      <c r="AA293" s="104"/>
      <c r="AB293" s="104"/>
      <c r="AC293" s="81"/>
      <c r="AD293" s="81"/>
      <c r="AE293" s="81"/>
      <c r="AF293" s="81"/>
    </row>
    <row r="294" spans="1:32" ht="48.75" thickBot="1" x14ac:dyDescent="0.25">
      <c r="A294" s="100"/>
      <c r="B294" s="81"/>
      <c r="C294" s="81"/>
      <c r="D294" s="81"/>
      <c r="E294" s="81"/>
      <c r="F294" s="13" t="s">
        <v>7</v>
      </c>
      <c r="G294" s="27"/>
      <c r="H294" s="27"/>
      <c r="I294" s="27"/>
      <c r="J294" s="28"/>
      <c r="K294" s="39"/>
      <c r="L294" s="50"/>
      <c r="M294" s="27"/>
      <c r="N294" s="39"/>
      <c r="O294" s="39"/>
      <c r="P294" s="39"/>
      <c r="Q294" s="39"/>
      <c r="R294" s="39"/>
      <c r="S294" s="94"/>
      <c r="T294" s="94"/>
      <c r="U294" s="94"/>
      <c r="V294" s="81"/>
      <c r="W294" s="81"/>
      <c r="X294" s="81"/>
      <c r="Y294" s="94"/>
      <c r="Z294" s="81"/>
      <c r="AA294" s="104"/>
      <c r="AB294" s="104"/>
      <c r="AC294" s="81"/>
      <c r="AD294" s="81"/>
      <c r="AE294" s="81"/>
      <c r="AF294" s="81"/>
    </row>
    <row r="295" spans="1:32" ht="48.75" thickBot="1" x14ac:dyDescent="0.25">
      <c r="A295" s="100"/>
      <c r="B295" s="81"/>
      <c r="C295" s="81"/>
      <c r="D295" s="81"/>
      <c r="E295" s="81"/>
      <c r="F295" s="13" t="s">
        <v>8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94"/>
      <c r="T295" s="94"/>
      <c r="U295" s="94"/>
      <c r="V295" s="81"/>
      <c r="W295" s="81"/>
      <c r="X295" s="81"/>
      <c r="Y295" s="94"/>
      <c r="Z295" s="81"/>
      <c r="AA295" s="104"/>
      <c r="AB295" s="104"/>
      <c r="AC295" s="81"/>
      <c r="AD295" s="81"/>
      <c r="AE295" s="81"/>
      <c r="AF295" s="81"/>
    </row>
    <row r="296" spans="1:32" ht="24.75" thickBot="1" x14ac:dyDescent="0.25">
      <c r="A296" s="101"/>
      <c r="B296" s="82"/>
      <c r="C296" s="82"/>
      <c r="D296" s="82"/>
      <c r="E296" s="82"/>
      <c r="F296" s="13" t="s">
        <v>9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95"/>
      <c r="T296" s="95"/>
      <c r="U296" s="95"/>
      <c r="V296" s="82"/>
      <c r="W296" s="82"/>
      <c r="X296" s="82"/>
      <c r="Y296" s="95"/>
      <c r="Z296" s="82"/>
      <c r="AA296" s="105"/>
      <c r="AB296" s="105"/>
      <c r="AC296" s="82"/>
      <c r="AD296" s="82"/>
      <c r="AE296" s="82"/>
      <c r="AF296" s="82"/>
    </row>
    <row r="297" spans="1:32" ht="12.75" customHeight="1" thickBot="1" x14ac:dyDescent="0.25">
      <c r="A297" s="99" t="s">
        <v>151</v>
      </c>
      <c r="B297" s="80" t="s">
        <v>152</v>
      </c>
      <c r="C297" s="80">
        <v>2018</v>
      </c>
      <c r="D297" s="80">
        <v>2024</v>
      </c>
      <c r="E297" s="80"/>
      <c r="F297" s="17" t="s">
        <v>4</v>
      </c>
      <c r="G297" s="24">
        <f>H297+I297+J297+K297+L297+M297+N297+O297+P297+Q297</f>
        <v>37421.990000000005</v>
      </c>
      <c r="H297" s="24">
        <f>H298</f>
        <v>0</v>
      </c>
      <c r="I297" s="24">
        <v>0</v>
      </c>
      <c r="J297" s="33">
        <f t="shared" ref="J297:R297" si="69">J298</f>
        <v>0</v>
      </c>
      <c r="K297" s="42">
        <f t="shared" si="69"/>
        <v>0</v>
      </c>
      <c r="L297" s="53">
        <f t="shared" si="69"/>
        <v>20000</v>
      </c>
      <c r="M297" s="24">
        <f t="shared" si="69"/>
        <v>0</v>
      </c>
      <c r="N297" s="42">
        <f t="shared" si="69"/>
        <v>0</v>
      </c>
      <c r="O297" s="42">
        <f t="shared" si="69"/>
        <v>17421.990000000002</v>
      </c>
      <c r="P297" s="42">
        <f t="shared" si="69"/>
        <v>0</v>
      </c>
      <c r="Q297" s="42">
        <f t="shared" si="69"/>
        <v>0</v>
      </c>
      <c r="R297" s="42">
        <f t="shared" si="69"/>
        <v>0</v>
      </c>
      <c r="S297" s="93" t="s">
        <v>45</v>
      </c>
      <c r="T297" s="93" t="s">
        <v>43</v>
      </c>
      <c r="U297" s="93">
        <v>0</v>
      </c>
      <c r="V297" s="80">
        <v>0</v>
      </c>
      <c r="W297" s="80">
        <v>0</v>
      </c>
      <c r="X297" s="80">
        <v>0</v>
      </c>
      <c r="Y297" s="93">
        <v>0</v>
      </c>
      <c r="Z297" s="80">
        <v>100</v>
      </c>
      <c r="AA297" s="103">
        <v>0</v>
      </c>
      <c r="AB297" s="103">
        <v>0</v>
      </c>
      <c r="AC297" s="80"/>
      <c r="AD297" s="80"/>
      <c r="AE297" s="80"/>
      <c r="AF297" s="80"/>
    </row>
    <row r="298" spans="1:32" ht="36.75" thickBot="1" x14ac:dyDescent="0.25">
      <c r="A298" s="100"/>
      <c r="B298" s="81"/>
      <c r="C298" s="81"/>
      <c r="D298" s="81"/>
      <c r="E298" s="81"/>
      <c r="F298" s="46" t="s">
        <v>5</v>
      </c>
      <c r="G298" s="27">
        <f>H298+I298+J298+K298+L298+M298+N298+O298+P298+Q298</f>
        <v>37421.990000000005</v>
      </c>
      <c r="H298" s="27">
        <v>0</v>
      </c>
      <c r="I298" s="27">
        <v>0</v>
      </c>
      <c r="J298" s="28">
        <v>0</v>
      </c>
      <c r="K298" s="39">
        <f>K299</f>
        <v>0</v>
      </c>
      <c r="L298" s="50">
        <f>L299</f>
        <v>20000</v>
      </c>
      <c r="M298" s="27">
        <f>M299</f>
        <v>0</v>
      </c>
      <c r="N298" s="39">
        <v>0</v>
      </c>
      <c r="O298" s="39">
        <f>O299</f>
        <v>17421.990000000002</v>
      </c>
      <c r="P298" s="39">
        <v>0</v>
      </c>
      <c r="Q298" s="39">
        <v>0</v>
      </c>
      <c r="R298" s="39">
        <v>0</v>
      </c>
      <c r="S298" s="94"/>
      <c r="T298" s="94"/>
      <c r="U298" s="94"/>
      <c r="V298" s="81"/>
      <c r="W298" s="81"/>
      <c r="X298" s="81"/>
      <c r="Y298" s="94"/>
      <c r="Z298" s="81"/>
      <c r="AA298" s="104"/>
      <c r="AB298" s="104"/>
      <c r="AC298" s="81"/>
      <c r="AD298" s="81"/>
      <c r="AE298" s="81"/>
      <c r="AF298" s="81"/>
    </row>
    <row r="299" spans="1:32" ht="48.75" thickBot="1" x14ac:dyDescent="0.25">
      <c r="A299" s="100"/>
      <c r="B299" s="81"/>
      <c r="C299" s="81"/>
      <c r="D299" s="81"/>
      <c r="E299" s="81"/>
      <c r="F299" s="46" t="s">
        <v>6</v>
      </c>
      <c r="G299" s="27">
        <f>H299+I299+J299+K299+L299+M299+N299+O299+P299+Q299</f>
        <v>37421.990000000005</v>
      </c>
      <c r="H299" s="27">
        <v>0</v>
      </c>
      <c r="I299" s="27">
        <v>0</v>
      </c>
      <c r="J299" s="28">
        <v>0</v>
      </c>
      <c r="K299" s="39">
        <v>0</v>
      </c>
      <c r="L299" s="50">
        <v>20000</v>
      </c>
      <c r="M299" s="27">
        <v>0</v>
      </c>
      <c r="N299" s="39">
        <v>0</v>
      </c>
      <c r="O299" s="39">
        <v>17421.990000000002</v>
      </c>
      <c r="P299" s="39">
        <v>0</v>
      </c>
      <c r="Q299" s="39">
        <v>0</v>
      </c>
      <c r="R299" s="39">
        <v>0</v>
      </c>
      <c r="S299" s="94"/>
      <c r="T299" s="94"/>
      <c r="U299" s="94"/>
      <c r="V299" s="81"/>
      <c r="W299" s="81"/>
      <c r="X299" s="81"/>
      <c r="Y299" s="94"/>
      <c r="Z299" s="81"/>
      <c r="AA299" s="104"/>
      <c r="AB299" s="104"/>
      <c r="AC299" s="81"/>
      <c r="AD299" s="81"/>
      <c r="AE299" s="81"/>
      <c r="AF299" s="81"/>
    </row>
    <row r="300" spans="1:32" ht="48.75" thickBot="1" x14ac:dyDescent="0.25">
      <c r="A300" s="100"/>
      <c r="B300" s="81"/>
      <c r="C300" s="81"/>
      <c r="D300" s="81"/>
      <c r="E300" s="81"/>
      <c r="F300" s="46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39"/>
      <c r="R300" s="39"/>
      <c r="S300" s="94"/>
      <c r="T300" s="94"/>
      <c r="U300" s="94"/>
      <c r="V300" s="81"/>
      <c r="W300" s="81"/>
      <c r="X300" s="81"/>
      <c r="Y300" s="94"/>
      <c r="Z300" s="81"/>
      <c r="AA300" s="104"/>
      <c r="AB300" s="104"/>
      <c r="AC300" s="81"/>
      <c r="AD300" s="81"/>
      <c r="AE300" s="81"/>
      <c r="AF300" s="81"/>
    </row>
    <row r="301" spans="1:32" ht="48.75" thickBot="1" x14ac:dyDescent="0.25">
      <c r="A301" s="100"/>
      <c r="B301" s="81"/>
      <c r="C301" s="81"/>
      <c r="D301" s="81"/>
      <c r="E301" s="81"/>
      <c r="F301" s="46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94"/>
      <c r="T301" s="94"/>
      <c r="U301" s="94"/>
      <c r="V301" s="81"/>
      <c r="W301" s="81"/>
      <c r="X301" s="81"/>
      <c r="Y301" s="94"/>
      <c r="Z301" s="81"/>
      <c r="AA301" s="104"/>
      <c r="AB301" s="104"/>
      <c r="AC301" s="81"/>
      <c r="AD301" s="81"/>
      <c r="AE301" s="81"/>
      <c r="AF301" s="81"/>
    </row>
    <row r="302" spans="1:32" ht="24.75" thickBot="1" x14ac:dyDescent="0.25">
      <c r="A302" s="101"/>
      <c r="B302" s="82"/>
      <c r="C302" s="82"/>
      <c r="D302" s="82"/>
      <c r="E302" s="82"/>
      <c r="F302" s="46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95"/>
      <c r="T302" s="95"/>
      <c r="U302" s="95"/>
      <c r="V302" s="82"/>
      <c r="W302" s="82"/>
      <c r="X302" s="82"/>
      <c r="Y302" s="95"/>
      <c r="Z302" s="82"/>
      <c r="AA302" s="105"/>
      <c r="AB302" s="105"/>
      <c r="AC302" s="82"/>
      <c r="AD302" s="82"/>
      <c r="AE302" s="82"/>
      <c r="AF302" s="82"/>
    </row>
    <row r="303" spans="1:32" ht="12.75" thickBot="1" x14ac:dyDescent="0.25">
      <c r="A303" s="106" t="s">
        <v>61</v>
      </c>
      <c r="B303" s="107"/>
      <c r="C303" s="107"/>
      <c r="D303" s="107"/>
      <c r="E303" s="108"/>
      <c r="F303" s="17" t="s">
        <v>4</v>
      </c>
      <c r="G303" s="24">
        <f>H303+I303+J303+K303+L303+M303+N303+O303+P303+Q303</f>
        <v>312821.99</v>
      </c>
      <c r="H303" s="24">
        <v>120000</v>
      </c>
      <c r="I303" s="24">
        <v>0</v>
      </c>
      <c r="J303" s="33">
        <f t="shared" ref="J303:L304" si="70">J304</f>
        <v>58200</v>
      </c>
      <c r="K303" s="42">
        <f t="shared" si="70"/>
        <v>35000</v>
      </c>
      <c r="L303" s="53">
        <f t="shared" si="70"/>
        <v>57200</v>
      </c>
      <c r="M303" s="24">
        <f t="shared" ref="M303:R304" si="71">M304</f>
        <v>0</v>
      </c>
      <c r="N303" s="42">
        <f t="shared" si="71"/>
        <v>0</v>
      </c>
      <c r="O303" s="42">
        <f t="shared" si="71"/>
        <v>42421.990000000005</v>
      </c>
      <c r="P303" s="42">
        <f t="shared" si="71"/>
        <v>0</v>
      </c>
      <c r="Q303" s="42">
        <f t="shared" si="71"/>
        <v>0</v>
      </c>
      <c r="R303" s="42">
        <f t="shared" si="71"/>
        <v>0</v>
      </c>
      <c r="S303" s="133"/>
      <c r="T303" s="93"/>
      <c r="U303" s="115"/>
      <c r="V303" s="93"/>
      <c r="W303" s="115"/>
      <c r="X303" s="93"/>
      <c r="Y303" s="93"/>
      <c r="Z303" s="80"/>
      <c r="AA303" s="103"/>
      <c r="AB303" s="103"/>
      <c r="AC303" s="80"/>
      <c r="AD303" s="80"/>
      <c r="AE303" s="80"/>
      <c r="AF303" s="80"/>
    </row>
    <row r="304" spans="1:32" ht="36.75" thickBot="1" x14ac:dyDescent="0.25">
      <c r="A304" s="109"/>
      <c r="B304" s="110"/>
      <c r="C304" s="110"/>
      <c r="D304" s="110"/>
      <c r="E304" s="111"/>
      <c r="F304" s="13" t="s">
        <v>5</v>
      </c>
      <c r="G304" s="27">
        <f>H304+I304+J304+K304+L304+M304+N304+O304+P304+Q304</f>
        <v>312821.99</v>
      </c>
      <c r="H304" s="27">
        <v>120000</v>
      </c>
      <c r="I304" s="27">
        <v>0</v>
      </c>
      <c r="J304" s="28">
        <f t="shared" si="70"/>
        <v>58200</v>
      </c>
      <c r="K304" s="39">
        <f t="shared" si="70"/>
        <v>35000</v>
      </c>
      <c r="L304" s="50">
        <f t="shared" si="70"/>
        <v>57200</v>
      </c>
      <c r="M304" s="27">
        <f t="shared" si="71"/>
        <v>0</v>
      </c>
      <c r="N304" s="39">
        <f t="shared" si="71"/>
        <v>0</v>
      </c>
      <c r="O304" s="39">
        <f t="shared" si="71"/>
        <v>42421.990000000005</v>
      </c>
      <c r="P304" s="39">
        <f t="shared" si="71"/>
        <v>0</v>
      </c>
      <c r="Q304" s="39">
        <f t="shared" si="71"/>
        <v>0</v>
      </c>
      <c r="R304" s="39">
        <f t="shared" si="71"/>
        <v>0</v>
      </c>
      <c r="S304" s="134"/>
      <c r="T304" s="94"/>
      <c r="U304" s="116"/>
      <c r="V304" s="94"/>
      <c r="W304" s="116"/>
      <c r="X304" s="94"/>
      <c r="Y304" s="94"/>
      <c r="Z304" s="81"/>
      <c r="AA304" s="104"/>
      <c r="AB304" s="104"/>
      <c r="AC304" s="81"/>
      <c r="AD304" s="81"/>
      <c r="AE304" s="81"/>
      <c r="AF304" s="81"/>
    </row>
    <row r="305" spans="1:32" ht="48.75" thickBot="1" x14ac:dyDescent="0.25">
      <c r="A305" s="109"/>
      <c r="B305" s="110"/>
      <c r="C305" s="110"/>
      <c r="D305" s="110"/>
      <c r="E305" s="111"/>
      <c r="F305" s="13" t="s">
        <v>6</v>
      </c>
      <c r="G305" s="27">
        <f>H305+I305+J305+K305+L305+M305+N305+O305+P305+Q305</f>
        <v>312821.99</v>
      </c>
      <c r="H305" s="27">
        <v>120000</v>
      </c>
      <c r="I305" s="27">
        <v>0</v>
      </c>
      <c r="J305" s="28">
        <v>58200</v>
      </c>
      <c r="K305" s="39">
        <v>35000</v>
      </c>
      <c r="L305" s="50">
        <f>L281</f>
        <v>57200</v>
      </c>
      <c r="M305" s="27">
        <f t="shared" ref="M305:R305" si="72">M275</f>
        <v>0</v>
      </c>
      <c r="N305" s="39">
        <f t="shared" si="72"/>
        <v>0</v>
      </c>
      <c r="O305" s="39">
        <f t="shared" si="72"/>
        <v>42421.990000000005</v>
      </c>
      <c r="P305" s="39">
        <f t="shared" si="72"/>
        <v>0</v>
      </c>
      <c r="Q305" s="39">
        <f t="shared" si="72"/>
        <v>0</v>
      </c>
      <c r="R305" s="39">
        <f t="shared" si="72"/>
        <v>0</v>
      </c>
      <c r="S305" s="134"/>
      <c r="T305" s="94"/>
      <c r="U305" s="116"/>
      <c r="V305" s="94"/>
      <c r="W305" s="116"/>
      <c r="X305" s="94"/>
      <c r="Y305" s="94"/>
      <c r="Z305" s="81"/>
      <c r="AA305" s="104"/>
      <c r="AB305" s="104"/>
      <c r="AC305" s="81"/>
      <c r="AD305" s="81"/>
      <c r="AE305" s="81"/>
      <c r="AF305" s="81"/>
    </row>
    <row r="306" spans="1:32" ht="48.75" thickBot="1" x14ac:dyDescent="0.25">
      <c r="A306" s="109"/>
      <c r="B306" s="110"/>
      <c r="C306" s="110"/>
      <c r="D306" s="110"/>
      <c r="E306" s="111"/>
      <c r="F306" s="13" t="s">
        <v>7</v>
      </c>
      <c r="G306" s="27"/>
      <c r="H306" s="27"/>
      <c r="I306" s="27"/>
      <c r="J306" s="28"/>
      <c r="K306" s="39"/>
      <c r="L306" s="50"/>
      <c r="M306" s="27"/>
      <c r="N306" s="39"/>
      <c r="O306" s="39"/>
      <c r="P306" s="39"/>
      <c r="Q306" s="39"/>
      <c r="R306" s="39"/>
      <c r="S306" s="134"/>
      <c r="T306" s="94"/>
      <c r="U306" s="116"/>
      <c r="V306" s="94"/>
      <c r="W306" s="116"/>
      <c r="X306" s="94"/>
      <c r="Y306" s="94"/>
      <c r="Z306" s="81"/>
      <c r="AA306" s="104"/>
      <c r="AB306" s="104"/>
      <c r="AC306" s="81"/>
      <c r="AD306" s="81"/>
      <c r="AE306" s="81"/>
      <c r="AF306" s="81"/>
    </row>
    <row r="307" spans="1:32" ht="48.75" thickBot="1" x14ac:dyDescent="0.25">
      <c r="A307" s="109"/>
      <c r="B307" s="110"/>
      <c r="C307" s="110"/>
      <c r="D307" s="110"/>
      <c r="E307" s="111"/>
      <c r="F307" s="13" t="s">
        <v>8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134"/>
      <c r="T307" s="94"/>
      <c r="U307" s="116"/>
      <c r="V307" s="94"/>
      <c r="W307" s="116"/>
      <c r="X307" s="94"/>
      <c r="Y307" s="94"/>
      <c r="Z307" s="81"/>
      <c r="AA307" s="104"/>
      <c r="AB307" s="104"/>
      <c r="AC307" s="81"/>
      <c r="AD307" s="81"/>
      <c r="AE307" s="81"/>
      <c r="AF307" s="81"/>
    </row>
    <row r="308" spans="1:32" ht="24.75" thickBot="1" x14ac:dyDescent="0.25">
      <c r="A308" s="112"/>
      <c r="B308" s="113"/>
      <c r="C308" s="113"/>
      <c r="D308" s="113"/>
      <c r="E308" s="114"/>
      <c r="F308" s="13" t="s">
        <v>9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135"/>
      <c r="T308" s="95"/>
      <c r="U308" s="117"/>
      <c r="V308" s="95"/>
      <c r="W308" s="117"/>
      <c r="X308" s="95"/>
      <c r="Y308" s="95"/>
      <c r="Z308" s="82"/>
      <c r="AA308" s="105"/>
      <c r="AB308" s="105"/>
      <c r="AC308" s="82"/>
      <c r="AD308" s="82"/>
      <c r="AE308" s="82"/>
      <c r="AF308" s="82"/>
    </row>
    <row r="309" spans="1:32" s="20" customFormat="1" ht="31.5" customHeight="1" thickBot="1" x14ac:dyDescent="0.3">
      <c r="A309" s="91" t="s">
        <v>164</v>
      </c>
      <c r="B309" s="92"/>
      <c r="C309" s="92"/>
      <c r="D309" s="92"/>
      <c r="E309" s="92"/>
      <c r="F309" s="92"/>
      <c r="G309" s="92"/>
      <c r="H309" s="92"/>
      <c r="I309" s="92"/>
      <c r="J309" s="92"/>
      <c r="K309" s="92"/>
      <c r="L309" s="92"/>
      <c r="M309" s="92"/>
      <c r="N309" s="92"/>
      <c r="O309" s="92"/>
      <c r="P309" s="92"/>
      <c r="Q309" s="92"/>
      <c r="R309" s="92"/>
      <c r="S309" s="92"/>
      <c r="T309" s="92"/>
      <c r="U309" s="92"/>
      <c r="V309" s="92"/>
      <c r="W309" s="92"/>
      <c r="X309" s="92"/>
      <c r="Y309" s="92"/>
      <c r="Z309" s="92"/>
      <c r="AA309" s="92"/>
      <c r="AB309" s="85"/>
      <c r="AC309" s="85"/>
      <c r="AD309" s="85"/>
      <c r="AE309" s="85"/>
      <c r="AF309" s="86"/>
    </row>
    <row r="310" spans="1:32" s="20" customFormat="1" ht="31.5" customHeight="1" thickBot="1" x14ac:dyDescent="0.3">
      <c r="A310" s="91" t="s">
        <v>165</v>
      </c>
      <c r="B310" s="92"/>
      <c r="C310" s="92"/>
      <c r="D310" s="92"/>
      <c r="E310" s="92"/>
      <c r="F310" s="92"/>
      <c r="G310" s="92"/>
      <c r="H310" s="92"/>
      <c r="I310" s="92"/>
      <c r="J310" s="92"/>
      <c r="K310" s="92"/>
      <c r="L310" s="92"/>
      <c r="M310" s="92"/>
      <c r="N310" s="92"/>
      <c r="O310" s="92"/>
      <c r="P310" s="92"/>
      <c r="Q310" s="92"/>
      <c r="R310" s="92"/>
      <c r="S310" s="92"/>
      <c r="T310" s="92"/>
      <c r="U310" s="92"/>
      <c r="V310" s="92"/>
      <c r="W310" s="92"/>
      <c r="X310" s="92"/>
      <c r="Y310" s="92"/>
      <c r="Z310" s="92"/>
      <c r="AA310" s="92"/>
      <c r="AB310" s="85"/>
      <c r="AC310" s="85"/>
      <c r="AD310" s="85"/>
      <c r="AE310" s="85"/>
      <c r="AF310" s="86"/>
    </row>
    <row r="311" spans="1:32" s="20" customFormat="1" ht="31.5" customHeight="1" thickBot="1" x14ac:dyDescent="0.3">
      <c r="A311" s="91" t="s">
        <v>62</v>
      </c>
      <c r="B311" s="92"/>
      <c r="C311" s="92"/>
      <c r="D311" s="92"/>
      <c r="E311" s="92"/>
      <c r="F311" s="92"/>
      <c r="G311" s="92"/>
      <c r="H311" s="92"/>
      <c r="I311" s="92"/>
      <c r="J311" s="92"/>
      <c r="K311" s="92"/>
      <c r="L311" s="92"/>
      <c r="M311" s="92"/>
      <c r="N311" s="92"/>
      <c r="O311" s="92"/>
      <c r="P311" s="92"/>
      <c r="Q311" s="92"/>
      <c r="R311" s="92"/>
      <c r="S311" s="92"/>
      <c r="T311" s="92"/>
      <c r="U311" s="92"/>
      <c r="V311" s="92"/>
      <c r="W311" s="92"/>
      <c r="X311" s="92"/>
      <c r="Y311" s="92"/>
      <c r="Z311" s="92"/>
      <c r="AA311" s="92"/>
      <c r="AB311" s="85"/>
      <c r="AC311" s="85"/>
      <c r="AD311" s="85"/>
      <c r="AE311" s="85"/>
      <c r="AF311" s="86"/>
    </row>
    <row r="312" spans="1:32" ht="16.5" customHeight="1" thickBot="1" x14ac:dyDescent="0.25">
      <c r="A312" s="80">
        <v>6</v>
      </c>
      <c r="B312" s="80" t="s">
        <v>139</v>
      </c>
      <c r="C312" s="80">
        <v>2015</v>
      </c>
      <c r="D312" s="80">
        <v>2024</v>
      </c>
      <c r="E312" s="80"/>
      <c r="F312" s="17" t="s">
        <v>4</v>
      </c>
      <c r="G312" s="24">
        <f>H312+I312+J312+K312+L312+M312+N312+O312+P312+Q312</f>
        <v>3370744.9499999997</v>
      </c>
      <c r="H312" s="24">
        <v>0</v>
      </c>
      <c r="I312" s="24">
        <f t="shared" ref="I312:K313" si="73">I313</f>
        <v>2638406.98</v>
      </c>
      <c r="J312" s="33">
        <f t="shared" si="73"/>
        <v>148561.94</v>
      </c>
      <c r="K312" s="42">
        <f t="shared" si="73"/>
        <v>37824.589999999997</v>
      </c>
      <c r="L312" s="53">
        <f t="shared" ref="L312:R313" si="74">L313</f>
        <v>75763.11</v>
      </c>
      <c r="M312" s="24">
        <f t="shared" si="74"/>
        <v>33300</v>
      </c>
      <c r="N312" s="42">
        <f t="shared" si="74"/>
        <v>84938.5</v>
      </c>
      <c r="O312" s="42">
        <f t="shared" si="74"/>
        <v>303349.82999999996</v>
      </c>
      <c r="P312" s="42">
        <f t="shared" si="74"/>
        <v>24300</v>
      </c>
      <c r="Q312" s="42">
        <f t="shared" si="74"/>
        <v>24300</v>
      </c>
      <c r="R312" s="42">
        <f t="shared" si="74"/>
        <v>0</v>
      </c>
      <c r="S312" s="133"/>
      <c r="T312" s="93"/>
      <c r="U312" s="115"/>
      <c r="V312" s="93"/>
      <c r="W312" s="115"/>
      <c r="X312" s="93"/>
      <c r="Y312" s="93"/>
      <c r="Z312" s="80"/>
      <c r="AA312" s="103"/>
      <c r="AB312" s="103"/>
      <c r="AC312" s="80"/>
      <c r="AD312" s="80"/>
      <c r="AE312" s="80"/>
      <c r="AF312" s="80"/>
    </row>
    <row r="313" spans="1:32" ht="36.75" thickBot="1" x14ac:dyDescent="0.25">
      <c r="A313" s="81"/>
      <c r="B313" s="81"/>
      <c r="C313" s="81"/>
      <c r="D313" s="81"/>
      <c r="E313" s="81"/>
      <c r="F313" s="13" t="s">
        <v>5</v>
      </c>
      <c r="G313" s="27">
        <f>H313+I313+J313+K313+L313+M313+N313+O313+P313+Q313</f>
        <v>3370744.9499999997</v>
      </c>
      <c r="H313" s="27">
        <v>0</v>
      </c>
      <c r="I313" s="27">
        <f t="shared" si="73"/>
        <v>2638406.98</v>
      </c>
      <c r="J313" s="28">
        <f t="shared" si="73"/>
        <v>148561.94</v>
      </c>
      <c r="K313" s="39">
        <f t="shared" si="73"/>
        <v>37824.589999999997</v>
      </c>
      <c r="L313" s="50">
        <f t="shared" si="74"/>
        <v>75763.11</v>
      </c>
      <c r="M313" s="27">
        <f t="shared" si="74"/>
        <v>33300</v>
      </c>
      <c r="N313" s="39">
        <f t="shared" si="74"/>
        <v>84938.5</v>
      </c>
      <c r="O313" s="39">
        <f t="shared" si="74"/>
        <v>303349.82999999996</v>
      </c>
      <c r="P313" s="39">
        <f t="shared" si="74"/>
        <v>24300</v>
      </c>
      <c r="Q313" s="39">
        <f t="shared" si="74"/>
        <v>24300</v>
      </c>
      <c r="R313" s="39">
        <f t="shared" si="74"/>
        <v>0</v>
      </c>
      <c r="S313" s="134"/>
      <c r="T313" s="94"/>
      <c r="U313" s="116"/>
      <c r="V313" s="94"/>
      <c r="W313" s="116"/>
      <c r="X313" s="94"/>
      <c r="Y313" s="94"/>
      <c r="Z313" s="81"/>
      <c r="AA313" s="104"/>
      <c r="AB313" s="104"/>
      <c r="AC313" s="81"/>
      <c r="AD313" s="81"/>
      <c r="AE313" s="81"/>
      <c r="AF313" s="81"/>
    </row>
    <row r="314" spans="1:32" ht="48.75" thickBot="1" x14ac:dyDescent="0.25">
      <c r="A314" s="81"/>
      <c r="B314" s="81"/>
      <c r="C314" s="81"/>
      <c r="D314" s="81"/>
      <c r="E314" s="81"/>
      <c r="F314" s="13" t="s">
        <v>6</v>
      </c>
      <c r="G314" s="27">
        <f>H314+I314+J314+K314+L314+M314+N314+O314+P314+Q314</f>
        <v>3370744.9499999997</v>
      </c>
      <c r="H314" s="27">
        <v>0</v>
      </c>
      <c r="I314" s="27">
        <f>I320+I362+I386</f>
        <v>2638406.98</v>
      </c>
      <c r="J314" s="28">
        <v>148561.94</v>
      </c>
      <c r="K314" s="39">
        <v>37824.589999999997</v>
      </c>
      <c r="L314" s="50">
        <f t="shared" ref="L314:Q314" si="75">L320+L362+L386+L398</f>
        <v>75763.11</v>
      </c>
      <c r="M314" s="27">
        <f t="shared" si="75"/>
        <v>33300</v>
      </c>
      <c r="N314" s="39">
        <f t="shared" si="75"/>
        <v>84938.5</v>
      </c>
      <c r="O314" s="39">
        <f t="shared" si="75"/>
        <v>303349.82999999996</v>
      </c>
      <c r="P314" s="39">
        <f t="shared" si="75"/>
        <v>24300</v>
      </c>
      <c r="Q314" s="39">
        <f t="shared" si="75"/>
        <v>24300</v>
      </c>
      <c r="R314" s="39">
        <f t="shared" ref="R314" si="76">R320+R362+R386+R398</f>
        <v>0</v>
      </c>
      <c r="S314" s="134"/>
      <c r="T314" s="94"/>
      <c r="U314" s="116"/>
      <c r="V314" s="94"/>
      <c r="W314" s="116"/>
      <c r="X314" s="94"/>
      <c r="Y314" s="94"/>
      <c r="Z314" s="81"/>
      <c r="AA314" s="104"/>
      <c r="AB314" s="104"/>
      <c r="AC314" s="81"/>
      <c r="AD314" s="81"/>
      <c r="AE314" s="81"/>
      <c r="AF314" s="81"/>
    </row>
    <row r="315" spans="1:32" ht="48.75" thickBot="1" x14ac:dyDescent="0.25">
      <c r="A315" s="81"/>
      <c r="B315" s="81"/>
      <c r="C315" s="81"/>
      <c r="D315" s="81"/>
      <c r="E315" s="81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134"/>
      <c r="T315" s="94"/>
      <c r="U315" s="116"/>
      <c r="V315" s="94"/>
      <c r="W315" s="116"/>
      <c r="X315" s="94"/>
      <c r="Y315" s="94"/>
      <c r="Z315" s="81"/>
      <c r="AA315" s="104"/>
      <c r="AB315" s="104"/>
      <c r="AC315" s="81"/>
      <c r="AD315" s="81"/>
      <c r="AE315" s="81"/>
      <c r="AF315" s="81"/>
    </row>
    <row r="316" spans="1:32" ht="48.75" thickBot="1" x14ac:dyDescent="0.25">
      <c r="A316" s="81"/>
      <c r="B316" s="81"/>
      <c r="C316" s="81"/>
      <c r="D316" s="81"/>
      <c r="E316" s="81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39"/>
      <c r="S316" s="134"/>
      <c r="T316" s="94"/>
      <c r="U316" s="116"/>
      <c r="V316" s="94"/>
      <c r="W316" s="116"/>
      <c r="X316" s="94"/>
      <c r="Y316" s="94"/>
      <c r="Z316" s="81"/>
      <c r="AA316" s="104"/>
      <c r="AB316" s="104"/>
      <c r="AC316" s="81"/>
      <c r="AD316" s="81"/>
      <c r="AE316" s="81"/>
      <c r="AF316" s="81"/>
    </row>
    <row r="317" spans="1:32" ht="156" customHeight="1" thickBot="1" x14ac:dyDescent="0.25">
      <c r="A317" s="82"/>
      <c r="B317" s="82"/>
      <c r="C317" s="82"/>
      <c r="D317" s="82"/>
      <c r="E317" s="82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39"/>
      <c r="S317" s="135"/>
      <c r="T317" s="95"/>
      <c r="U317" s="117"/>
      <c r="V317" s="95"/>
      <c r="W317" s="117"/>
      <c r="X317" s="95"/>
      <c r="Y317" s="95"/>
      <c r="Z317" s="82"/>
      <c r="AA317" s="105"/>
      <c r="AB317" s="105"/>
      <c r="AC317" s="82"/>
      <c r="AD317" s="82"/>
      <c r="AE317" s="82"/>
      <c r="AF317" s="82"/>
    </row>
    <row r="318" spans="1:32" ht="12.75" thickBot="1" x14ac:dyDescent="0.25">
      <c r="A318" s="99" t="s">
        <v>124</v>
      </c>
      <c r="B318" s="80" t="s">
        <v>63</v>
      </c>
      <c r="C318" s="80">
        <v>2015</v>
      </c>
      <c r="D318" s="80">
        <v>2024</v>
      </c>
      <c r="E318" s="80"/>
      <c r="F318" s="17" t="s">
        <v>4</v>
      </c>
      <c r="G318" s="24">
        <f>H318+I318+J318+K318+L318+M318+N318+O318+P318+Q318</f>
        <v>895956.83</v>
      </c>
      <c r="H318" s="24">
        <v>0</v>
      </c>
      <c r="I318" s="24">
        <v>649507</v>
      </c>
      <c r="J318" s="33">
        <v>0</v>
      </c>
      <c r="K318" s="42">
        <v>6600</v>
      </c>
      <c r="L318" s="53">
        <f>L319</f>
        <v>6500</v>
      </c>
      <c r="M318" s="24">
        <f>M320</f>
        <v>10000</v>
      </c>
      <c r="N318" s="42">
        <f>N319</f>
        <v>10000</v>
      </c>
      <c r="O318" s="42">
        <f>O319</f>
        <v>213349.83</v>
      </c>
      <c r="P318" s="42">
        <f>P319</f>
        <v>0</v>
      </c>
      <c r="Q318" s="42">
        <f>Q319</f>
        <v>0</v>
      </c>
      <c r="R318" s="42">
        <f>R319</f>
        <v>0</v>
      </c>
      <c r="S318" s="133"/>
      <c r="T318" s="93"/>
      <c r="U318" s="115"/>
      <c r="V318" s="93"/>
      <c r="W318" s="115"/>
      <c r="X318" s="93"/>
      <c r="Y318" s="93"/>
      <c r="Z318" s="80"/>
      <c r="AA318" s="103"/>
      <c r="AB318" s="103"/>
      <c r="AC318" s="80"/>
      <c r="AD318" s="80"/>
      <c r="AE318" s="80"/>
      <c r="AF318" s="80"/>
    </row>
    <row r="319" spans="1:32" ht="36.75" thickBot="1" x14ac:dyDescent="0.25">
      <c r="A319" s="100"/>
      <c r="B319" s="81"/>
      <c r="C319" s="81"/>
      <c r="D319" s="81"/>
      <c r="E319" s="81"/>
      <c r="F319" s="13" t="s">
        <v>5</v>
      </c>
      <c r="G319" s="27">
        <f>H319+I319+J319+K319+L319+M319+N319+O319+P319+Q319</f>
        <v>895956.83</v>
      </c>
      <c r="H319" s="27">
        <v>0</v>
      </c>
      <c r="I319" s="27">
        <v>649507</v>
      </c>
      <c r="J319" s="28">
        <v>0</v>
      </c>
      <c r="K319" s="39">
        <v>6600</v>
      </c>
      <c r="L319" s="50">
        <f>L320</f>
        <v>6500</v>
      </c>
      <c r="M319" s="27">
        <f>M320</f>
        <v>10000</v>
      </c>
      <c r="N319" s="39">
        <f>N325+N349</f>
        <v>10000</v>
      </c>
      <c r="O319" s="39">
        <f>O320</f>
        <v>213349.83</v>
      </c>
      <c r="P319" s="39">
        <f>P320</f>
        <v>0</v>
      </c>
      <c r="Q319" s="39">
        <f>Q320</f>
        <v>0</v>
      </c>
      <c r="R319" s="39">
        <f>R320</f>
        <v>0</v>
      </c>
      <c r="S319" s="134"/>
      <c r="T319" s="94"/>
      <c r="U319" s="116"/>
      <c r="V319" s="94"/>
      <c r="W319" s="116"/>
      <c r="X319" s="94"/>
      <c r="Y319" s="94"/>
      <c r="Z319" s="81"/>
      <c r="AA319" s="104"/>
      <c r="AB319" s="104"/>
      <c r="AC319" s="81"/>
      <c r="AD319" s="81"/>
      <c r="AE319" s="81"/>
      <c r="AF319" s="81"/>
    </row>
    <row r="320" spans="1:32" ht="48.75" thickBot="1" x14ac:dyDescent="0.25">
      <c r="A320" s="100"/>
      <c r="B320" s="81"/>
      <c r="C320" s="81"/>
      <c r="D320" s="81"/>
      <c r="E320" s="81"/>
      <c r="F320" s="13" t="s">
        <v>6</v>
      </c>
      <c r="G320" s="27">
        <f>H320+I320+J320+K320+L320+M320+N320+O320+P320+Q320</f>
        <v>895956.83</v>
      </c>
      <c r="H320" s="27">
        <v>0</v>
      </c>
      <c r="I320" s="27">
        <v>649507</v>
      </c>
      <c r="J320" s="28">
        <v>0</v>
      </c>
      <c r="K320" s="39">
        <v>6600</v>
      </c>
      <c r="L320" s="50">
        <v>6500</v>
      </c>
      <c r="M320" s="27">
        <v>10000</v>
      </c>
      <c r="N320" s="39">
        <f>N326+N350</f>
        <v>10000</v>
      </c>
      <c r="O320" s="39">
        <f>O326+O332+O338+O344+O350+O356</f>
        <v>213349.83</v>
      </c>
      <c r="P320" s="39">
        <f>P326+P332+P338+P344+P350+P356+P34</f>
        <v>0</v>
      </c>
      <c r="Q320" s="39">
        <f>Q326+Q332+Q338+Q344+Q350+Q356</f>
        <v>0</v>
      </c>
      <c r="R320" s="39">
        <f>R326+R332+R338+R344+R350+R356</f>
        <v>0</v>
      </c>
      <c r="S320" s="134"/>
      <c r="T320" s="94"/>
      <c r="U320" s="116"/>
      <c r="V320" s="94"/>
      <c r="W320" s="116"/>
      <c r="X320" s="94"/>
      <c r="Y320" s="94"/>
      <c r="Z320" s="81"/>
      <c r="AA320" s="104"/>
      <c r="AB320" s="104"/>
      <c r="AC320" s="81"/>
      <c r="AD320" s="81"/>
      <c r="AE320" s="81"/>
      <c r="AF320" s="81"/>
    </row>
    <row r="321" spans="1:32" ht="48.75" thickBot="1" x14ac:dyDescent="0.25">
      <c r="A321" s="100"/>
      <c r="B321" s="81"/>
      <c r="C321" s="81"/>
      <c r="D321" s="81"/>
      <c r="E321" s="81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134"/>
      <c r="T321" s="94"/>
      <c r="U321" s="116"/>
      <c r="V321" s="94"/>
      <c r="W321" s="116"/>
      <c r="X321" s="94"/>
      <c r="Y321" s="94"/>
      <c r="Z321" s="81"/>
      <c r="AA321" s="104"/>
      <c r="AB321" s="104"/>
      <c r="AC321" s="81"/>
      <c r="AD321" s="81"/>
      <c r="AE321" s="81"/>
      <c r="AF321" s="81"/>
    </row>
    <row r="322" spans="1:32" ht="48.75" thickBot="1" x14ac:dyDescent="0.25">
      <c r="A322" s="100"/>
      <c r="B322" s="81"/>
      <c r="C322" s="81"/>
      <c r="D322" s="81"/>
      <c r="E322" s="81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39"/>
      <c r="S322" s="134"/>
      <c r="T322" s="94"/>
      <c r="U322" s="116"/>
      <c r="V322" s="94"/>
      <c r="W322" s="116"/>
      <c r="X322" s="94"/>
      <c r="Y322" s="94"/>
      <c r="Z322" s="81"/>
      <c r="AA322" s="104"/>
      <c r="AB322" s="104"/>
      <c r="AC322" s="81"/>
      <c r="AD322" s="81"/>
      <c r="AE322" s="81"/>
      <c r="AF322" s="81"/>
    </row>
    <row r="323" spans="1:32" ht="24.75" thickBot="1" x14ac:dyDescent="0.25">
      <c r="A323" s="101"/>
      <c r="B323" s="82"/>
      <c r="C323" s="82"/>
      <c r="D323" s="82"/>
      <c r="E323" s="82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39"/>
      <c r="S323" s="135"/>
      <c r="T323" s="95"/>
      <c r="U323" s="117"/>
      <c r="V323" s="95"/>
      <c r="W323" s="117"/>
      <c r="X323" s="95"/>
      <c r="Y323" s="95"/>
      <c r="Z323" s="82"/>
      <c r="AA323" s="105"/>
      <c r="AB323" s="105"/>
      <c r="AC323" s="82"/>
      <c r="AD323" s="82"/>
      <c r="AE323" s="82"/>
      <c r="AF323" s="82"/>
    </row>
    <row r="324" spans="1:32" ht="12.75" customHeight="1" thickBot="1" x14ac:dyDescent="0.25">
      <c r="A324" s="99" t="s">
        <v>125</v>
      </c>
      <c r="B324" s="80" t="s">
        <v>64</v>
      </c>
      <c r="C324" s="80">
        <v>2015</v>
      </c>
      <c r="D324" s="80">
        <v>2024</v>
      </c>
      <c r="E324" s="80"/>
      <c r="F324" s="17" t="s">
        <v>4</v>
      </c>
      <c r="G324" s="24">
        <f>H324+I324+J324+K324+L324+M324+N324+O324+P324+Q324</f>
        <v>51004</v>
      </c>
      <c r="H324" s="24">
        <v>0</v>
      </c>
      <c r="I324" s="24">
        <v>7904</v>
      </c>
      <c r="J324" s="33">
        <v>0</v>
      </c>
      <c r="K324" s="42">
        <f>K326</f>
        <v>6600</v>
      </c>
      <c r="L324" s="53">
        <f>L326</f>
        <v>6500</v>
      </c>
      <c r="M324" s="24">
        <f>M326</f>
        <v>10000</v>
      </c>
      <c r="N324" s="42">
        <f t="shared" ref="N324:R325" si="77">N325</f>
        <v>10000</v>
      </c>
      <c r="O324" s="42">
        <f t="shared" si="77"/>
        <v>10000</v>
      </c>
      <c r="P324" s="42">
        <f t="shared" si="77"/>
        <v>0</v>
      </c>
      <c r="Q324" s="42">
        <f t="shared" si="77"/>
        <v>0</v>
      </c>
      <c r="R324" s="42">
        <f t="shared" si="77"/>
        <v>0</v>
      </c>
      <c r="S324" s="93" t="s">
        <v>45</v>
      </c>
      <c r="T324" s="115" t="s">
        <v>43</v>
      </c>
      <c r="U324" s="115">
        <v>100</v>
      </c>
      <c r="V324" s="93">
        <v>0</v>
      </c>
      <c r="W324" s="115">
        <v>100</v>
      </c>
      <c r="X324" s="93">
        <v>0</v>
      </c>
      <c r="Y324" s="93">
        <v>100</v>
      </c>
      <c r="Z324" s="80">
        <v>0</v>
      </c>
      <c r="AA324" s="103">
        <v>0</v>
      </c>
      <c r="AB324" s="103">
        <v>0</v>
      </c>
      <c r="AC324" s="80"/>
      <c r="AD324" s="80"/>
      <c r="AE324" s="80"/>
      <c r="AF324" s="80"/>
    </row>
    <row r="325" spans="1:32" ht="36.75" thickBot="1" x14ac:dyDescent="0.25">
      <c r="A325" s="100"/>
      <c r="B325" s="81"/>
      <c r="C325" s="81"/>
      <c r="D325" s="81"/>
      <c r="E325" s="81"/>
      <c r="F325" s="13" t="s">
        <v>5</v>
      </c>
      <c r="G325" s="27">
        <f>H325+I325+J325+K325+L325+M325+N325+O325+P325+Q325</f>
        <v>51004</v>
      </c>
      <c r="H325" s="27">
        <v>0</v>
      </c>
      <c r="I325" s="27">
        <v>7904</v>
      </c>
      <c r="J325" s="28">
        <v>0</v>
      </c>
      <c r="K325" s="39">
        <f>K326</f>
        <v>6600</v>
      </c>
      <c r="L325" s="50">
        <f>L326</f>
        <v>6500</v>
      </c>
      <c r="M325" s="27">
        <f>M326</f>
        <v>10000</v>
      </c>
      <c r="N325" s="39">
        <f t="shared" si="77"/>
        <v>10000</v>
      </c>
      <c r="O325" s="39">
        <f t="shared" si="77"/>
        <v>10000</v>
      </c>
      <c r="P325" s="39">
        <f t="shared" si="77"/>
        <v>0</v>
      </c>
      <c r="Q325" s="39">
        <f t="shared" si="77"/>
        <v>0</v>
      </c>
      <c r="R325" s="39">
        <f t="shared" si="77"/>
        <v>0</v>
      </c>
      <c r="S325" s="94"/>
      <c r="T325" s="116"/>
      <c r="U325" s="116"/>
      <c r="V325" s="94"/>
      <c r="W325" s="116"/>
      <c r="X325" s="94"/>
      <c r="Y325" s="94"/>
      <c r="Z325" s="81"/>
      <c r="AA325" s="104"/>
      <c r="AB325" s="104"/>
      <c r="AC325" s="81"/>
      <c r="AD325" s="81"/>
      <c r="AE325" s="81"/>
      <c r="AF325" s="81"/>
    </row>
    <row r="326" spans="1:32" ht="48.75" thickBot="1" x14ac:dyDescent="0.25">
      <c r="A326" s="100"/>
      <c r="B326" s="81"/>
      <c r="C326" s="81"/>
      <c r="D326" s="81"/>
      <c r="E326" s="81"/>
      <c r="F326" s="13" t="s">
        <v>6</v>
      </c>
      <c r="G326" s="27">
        <f>H326+I326+J326+K326+L326+M326+N326+O326+P326+Q326</f>
        <v>51004</v>
      </c>
      <c r="H326" s="27">
        <v>0</v>
      </c>
      <c r="I326" s="27">
        <v>7904</v>
      </c>
      <c r="J326" s="28">
        <v>0</v>
      </c>
      <c r="K326" s="39">
        <v>6600</v>
      </c>
      <c r="L326" s="50">
        <v>6500</v>
      </c>
      <c r="M326" s="27">
        <v>10000</v>
      </c>
      <c r="N326" s="39">
        <v>10000</v>
      </c>
      <c r="O326" s="39">
        <v>10000</v>
      </c>
      <c r="P326" s="39">
        <v>0</v>
      </c>
      <c r="Q326" s="39">
        <v>0</v>
      </c>
      <c r="R326" s="39">
        <v>0</v>
      </c>
      <c r="S326" s="94"/>
      <c r="T326" s="116"/>
      <c r="U326" s="116"/>
      <c r="V326" s="94"/>
      <c r="W326" s="116"/>
      <c r="X326" s="94"/>
      <c r="Y326" s="94"/>
      <c r="Z326" s="81"/>
      <c r="AA326" s="104"/>
      <c r="AB326" s="104"/>
      <c r="AC326" s="81"/>
      <c r="AD326" s="81"/>
      <c r="AE326" s="81"/>
      <c r="AF326" s="81"/>
    </row>
    <row r="327" spans="1:32" ht="48.75" thickBot="1" x14ac:dyDescent="0.25">
      <c r="A327" s="100"/>
      <c r="B327" s="81"/>
      <c r="C327" s="81"/>
      <c r="D327" s="81"/>
      <c r="E327" s="81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39"/>
      <c r="S327" s="94"/>
      <c r="T327" s="116"/>
      <c r="U327" s="116"/>
      <c r="V327" s="94"/>
      <c r="W327" s="116"/>
      <c r="X327" s="94"/>
      <c r="Y327" s="94"/>
      <c r="Z327" s="81"/>
      <c r="AA327" s="104"/>
      <c r="AB327" s="104"/>
      <c r="AC327" s="81"/>
      <c r="AD327" s="81"/>
      <c r="AE327" s="81"/>
      <c r="AF327" s="81"/>
    </row>
    <row r="328" spans="1:32" ht="48.75" thickBot="1" x14ac:dyDescent="0.25">
      <c r="A328" s="101"/>
      <c r="B328" s="82"/>
      <c r="C328" s="82"/>
      <c r="D328" s="82"/>
      <c r="E328" s="82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94"/>
      <c r="T328" s="116"/>
      <c r="U328" s="116"/>
      <c r="V328" s="94"/>
      <c r="W328" s="116"/>
      <c r="X328" s="94"/>
      <c r="Y328" s="94"/>
      <c r="Z328" s="81"/>
      <c r="AA328" s="104"/>
      <c r="AB328" s="104"/>
      <c r="AC328" s="81"/>
      <c r="AD328" s="81"/>
      <c r="AE328" s="81"/>
      <c r="AF328" s="81"/>
    </row>
    <row r="329" spans="1:32" ht="24.75" thickBot="1" x14ac:dyDescent="0.25">
      <c r="A329" s="16"/>
      <c r="B329" s="13"/>
      <c r="C329" s="13"/>
      <c r="D329" s="13"/>
      <c r="E329" s="13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95"/>
      <c r="T329" s="118"/>
      <c r="U329" s="118"/>
      <c r="V329" s="97"/>
      <c r="W329" s="118"/>
      <c r="X329" s="97"/>
      <c r="Y329" s="97"/>
      <c r="Z329" s="98"/>
      <c r="AA329" s="125"/>
      <c r="AB329" s="125"/>
      <c r="AC329" s="98"/>
      <c r="AD329" s="98"/>
      <c r="AE329" s="98"/>
      <c r="AF329" s="98"/>
    </row>
    <row r="330" spans="1:32" ht="12.75" customHeight="1" thickBot="1" x14ac:dyDescent="0.25">
      <c r="A330" s="99" t="s">
        <v>126</v>
      </c>
      <c r="B330" s="80" t="s">
        <v>65</v>
      </c>
      <c r="C330" s="80">
        <v>2015</v>
      </c>
      <c r="D330" s="80">
        <v>2024</v>
      </c>
      <c r="E330" s="80"/>
      <c r="F330" s="17" t="s">
        <v>4</v>
      </c>
      <c r="G330" s="24">
        <f>H330+I330+J330+K330+L330+M330+N330+O330+P330+Q330</f>
        <v>3817</v>
      </c>
      <c r="H330" s="24">
        <v>0</v>
      </c>
      <c r="I330" s="24">
        <v>3817</v>
      </c>
      <c r="J330" s="33">
        <v>0</v>
      </c>
      <c r="K330" s="42">
        <v>0</v>
      </c>
      <c r="L330" s="53">
        <v>0</v>
      </c>
      <c r="M330" s="24">
        <v>0</v>
      </c>
      <c r="N330" s="42">
        <v>0</v>
      </c>
      <c r="O330" s="42">
        <v>0</v>
      </c>
      <c r="P330" s="42">
        <v>0</v>
      </c>
      <c r="Q330" s="42">
        <v>0</v>
      </c>
      <c r="R330" s="42">
        <v>0</v>
      </c>
      <c r="S330" s="93" t="s">
        <v>45</v>
      </c>
      <c r="T330" s="115" t="s">
        <v>43</v>
      </c>
      <c r="U330" s="115">
        <v>100</v>
      </c>
      <c r="V330" s="93">
        <v>0</v>
      </c>
      <c r="W330" s="115">
        <v>100</v>
      </c>
      <c r="X330" s="93">
        <v>0</v>
      </c>
      <c r="Y330" s="93">
        <v>0</v>
      </c>
      <c r="Z330" s="80">
        <v>0</v>
      </c>
      <c r="AA330" s="103">
        <v>0</v>
      </c>
      <c r="AB330" s="103">
        <v>0</v>
      </c>
      <c r="AC330" s="80"/>
      <c r="AD330" s="80"/>
      <c r="AE330" s="80"/>
      <c r="AF330" s="80"/>
    </row>
    <row r="331" spans="1:32" ht="36.75" thickBot="1" x14ac:dyDescent="0.25">
      <c r="A331" s="100"/>
      <c r="B331" s="81"/>
      <c r="C331" s="81"/>
      <c r="D331" s="81"/>
      <c r="E331" s="81"/>
      <c r="F331" s="13" t="s">
        <v>5</v>
      </c>
      <c r="G331" s="27">
        <f>H331+I331+J331+K331+L331+M331+N331+O331+P331+Q331</f>
        <v>3817</v>
      </c>
      <c r="H331" s="27">
        <v>0</v>
      </c>
      <c r="I331" s="27">
        <v>3817</v>
      </c>
      <c r="J331" s="28">
        <v>0</v>
      </c>
      <c r="K331" s="39">
        <v>0</v>
      </c>
      <c r="L331" s="50">
        <v>0</v>
      </c>
      <c r="M331" s="27">
        <v>0</v>
      </c>
      <c r="N331" s="39">
        <v>0</v>
      </c>
      <c r="O331" s="39">
        <v>0</v>
      </c>
      <c r="P331" s="39">
        <v>0</v>
      </c>
      <c r="Q331" s="39">
        <v>0</v>
      </c>
      <c r="R331" s="39">
        <v>0</v>
      </c>
      <c r="S331" s="94"/>
      <c r="T331" s="116"/>
      <c r="U331" s="116"/>
      <c r="V331" s="94"/>
      <c r="W331" s="116"/>
      <c r="X331" s="94"/>
      <c r="Y331" s="94"/>
      <c r="Z331" s="81"/>
      <c r="AA331" s="104"/>
      <c r="AB331" s="104"/>
      <c r="AC331" s="81"/>
      <c r="AD331" s="81"/>
      <c r="AE331" s="81"/>
      <c r="AF331" s="81"/>
    </row>
    <row r="332" spans="1:32" ht="48.75" thickBot="1" x14ac:dyDescent="0.25">
      <c r="A332" s="100"/>
      <c r="B332" s="81"/>
      <c r="C332" s="81"/>
      <c r="D332" s="81"/>
      <c r="E332" s="81"/>
      <c r="F332" s="13" t="s">
        <v>6</v>
      </c>
      <c r="G332" s="27">
        <f>H332+I332+J332+K332+L332+M332+N332+O332+P332+Q332</f>
        <v>3817</v>
      </c>
      <c r="H332" s="27">
        <v>0</v>
      </c>
      <c r="I332" s="27">
        <v>3817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39">
        <v>0</v>
      </c>
      <c r="P332" s="39">
        <v>0</v>
      </c>
      <c r="Q332" s="39">
        <v>0</v>
      </c>
      <c r="R332" s="39">
        <v>0</v>
      </c>
      <c r="S332" s="94"/>
      <c r="T332" s="116"/>
      <c r="U332" s="116"/>
      <c r="V332" s="94"/>
      <c r="W332" s="116"/>
      <c r="X332" s="94"/>
      <c r="Y332" s="94"/>
      <c r="Z332" s="81"/>
      <c r="AA332" s="104"/>
      <c r="AB332" s="104"/>
      <c r="AC332" s="81"/>
      <c r="AD332" s="81"/>
      <c r="AE332" s="81"/>
      <c r="AF332" s="81"/>
    </row>
    <row r="333" spans="1:32" ht="48.75" thickBot="1" x14ac:dyDescent="0.25">
      <c r="A333" s="100"/>
      <c r="B333" s="81"/>
      <c r="C333" s="81"/>
      <c r="D333" s="81"/>
      <c r="E333" s="81"/>
      <c r="F333" s="13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39"/>
      <c r="S333" s="94"/>
      <c r="T333" s="116"/>
      <c r="U333" s="116"/>
      <c r="V333" s="94"/>
      <c r="W333" s="116"/>
      <c r="X333" s="94"/>
      <c r="Y333" s="94"/>
      <c r="Z333" s="81"/>
      <c r="AA333" s="104"/>
      <c r="AB333" s="104"/>
      <c r="AC333" s="81"/>
      <c r="AD333" s="81"/>
      <c r="AE333" s="81"/>
      <c r="AF333" s="81"/>
    </row>
    <row r="334" spans="1:32" ht="48.75" thickBot="1" x14ac:dyDescent="0.25">
      <c r="A334" s="100"/>
      <c r="B334" s="81"/>
      <c r="C334" s="81"/>
      <c r="D334" s="81"/>
      <c r="E334" s="81"/>
      <c r="F334" s="13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94"/>
      <c r="T334" s="116"/>
      <c r="U334" s="116"/>
      <c r="V334" s="94"/>
      <c r="W334" s="116"/>
      <c r="X334" s="94"/>
      <c r="Y334" s="94"/>
      <c r="Z334" s="81"/>
      <c r="AA334" s="104"/>
      <c r="AB334" s="104"/>
      <c r="AC334" s="81"/>
      <c r="AD334" s="81"/>
      <c r="AE334" s="81"/>
      <c r="AF334" s="81"/>
    </row>
    <row r="335" spans="1:32" ht="24.75" thickBot="1" x14ac:dyDescent="0.25">
      <c r="A335" s="101"/>
      <c r="B335" s="82"/>
      <c r="C335" s="82"/>
      <c r="D335" s="82"/>
      <c r="E335" s="82"/>
      <c r="F335" s="13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95"/>
      <c r="T335" s="117"/>
      <c r="U335" s="117"/>
      <c r="V335" s="95"/>
      <c r="W335" s="117"/>
      <c r="X335" s="95"/>
      <c r="Y335" s="95"/>
      <c r="Z335" s="82"/>
      <c r="AA335" s="105"/>
      <c r="AB335" s="105"/>
      <c r="AC335" s="82"/>
      <c r="AD335" s="82"/>
      <c r="AE335" s="82"/>
      <c r="AF335" s="82"/>
    </row>
    <row r="336" spans="1:32" ht="12.75" customHeight="1" thickBot="1" x14ac:dyDescent="0.25">
      <c r="A336" s="99" t="s">
        <v>127</v>
      </c>
      <c r="B336" s="80" t="s">
        <v>66</v>
      </c>
      <c r="C336" s="80">
        <v>2015</v>
      </c>
      <c r="D336" s="80">
        <v>2024</v>
      </c>
      <c r="E336" s="80"/>
      <c r="F336" s="17" t="s">
        <v>4</v>
      </c>
      <c r="G336" s="24">
        <f>H336+I336+J336+K336+L336+M336+N336+O336+P336+Q336</f>
        <v>505000</v>
      </c>
      <c r="H336" s="24">
        <v>0</v>
      </c>
      <c r="I336" s="24">
        <v>505000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42">
        <v>0</v>
      </c>
      <c r="P336" s="42">
        <v>0</v>
      </c>
      <c r="Q336" s="42">
        <v>0</v>
      </c>
      <c r="R336" s="42">
        <v>0</v>
      </c>
      <c r="S336" s="93" t="s">
        <v>45</v>
      </c>
      <c r="T336" s="115" t="s">
        <v>43</v>
      </c>
      <c r="U336" s="115">
        <v>100</v>
      </c>
      <c r="V336" s="93">
        <v>0</v>
      </c>
      <c r="W336" s="115">
        <v>100</v>
      </c>
      <c r="X336" s="93">
        <v>0</v>
      </c>
      <c r="Y336" s="93">
        <v>0</v>
      </c>
      <c r="Z336" s="80">
        <v>0</v>
      </c>
      <c r="AA336" s="103">
        <v>0</v>
      </c>
      <c r="AB336" s="103">
        <v>0</v>
      </c>
      <c r="AC336" s="80"/>
      <c r="AD336" s="80"/>
      <c r="AE336" s="80"/>
      <c r="AF336" s="80"/>
    </row>
    <row r="337" spans="1:32" ht="36.75" thickBot="1" x14ac:dyDescent="0.25">
      <c r="A337" s="100"/>
      <c r="B337" s="81"/>
      <c r="C337" s="81"/>
      <c r="D337" s="81"/>
      <c r="E337" s="81"/>
      <c r="F337" s="13" t="s">
        <v>5</v>
      </c>
      <c r="G337" s="27">
        <f>H337+I337+J337+K337+L337+M337+N337+O337+P337+Q337</f>
        <v>505000</v>
      </c>
      <c r="H337" s="27">
        <v>0</v>
      </c>
      <c r="I337" s="27">
        <v>505000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39">
        <v>0</v>
      </c>
      <c r="P337" s="39">
        <v>0</v>
      </c>
      <c r="Q337" s="39">
        <v>0</v>
      </c>
      <c r="R337" s="39">
        <v>0</v>
      </c>
      <c r="S337" s="94"/>
      <c r="T337" s="116"/>
      <c r="U337" s="116"/>
      <c r="V337" s="94"/>
      <c r="W337" s="116"/>
      <c r="X337" s="94"/>
      <c r="Y337" s="94"/>
      <c r="Z337" s="81"/>
      <c r="AA337" s="104"/>
      <c r="AB337" s="104"/>
      <c r="AC337" s="81"/>
      <c r="AD337" s="81"/>
      <c r="AE337" s="81"/>
      <c r="AF337" s="81"/>
    </row>
    <row r="338" spans="1:32" ht="48.75" thickBot="1" x14ac:dyDescent="0.25">
      <c r="A338" s="100"/>
      <c r="B338" s="81"/>
      <c r="C338" s="81"/>
      <c r="D338" s="81"/>
      <c r="E338" s="81"/>
      <c r="F338" s="13" t="s">
        <v>6</v>
      </c>
      <c r="G338" s="27">
        <f>H338+I338+J338+K338+L338+M338+N338+O338+P338+Q338</f>
        <v>505000</v>
      </c>
      <c r="H338" s="27">
        <v>0</v>
      </c>
      <c r="I338" s="27">
        <v>505000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0</v>
      </c>
      <c r="P338" s="39">
        <v>0</v>
      </c>
      <c r="Q338" s="39">
        <v>0</v>
      </c>
      <c r="R338" s="39">
        <v>0</v>
      </c>
      <c r="S338" s="94"/>
      <c r="T338" s="116"/>
      <c r="U338" s="116"/>
      <c r="V338" s="94"/>
      <c r="W338" s="116"/>
      <c r="X338" s="94"/>
      <c r="Y338" s="94"/>
      <c r="Z338" s="81"/>
      <c r="AA338" s="104"/>
      <c r="AB338" s="104"/>
      <c r="AC338" s="81"/>
      <c r="AD338" s="81"/>
      <c r="AE338" s="81"/>
      <c r="AF338" s="81"/>
    </row>
    <row r="339" spans="1:32" ht="48.75" thickBot="1" x14ac:dyDescent="0.25">
      <c r="A339" s="100"/>
      <c r="B339" s="81"/>
      <c r="C339" s="81"/>
      <c r="D339" s="81"/>
      <c r="E339" s="81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39"/>
      <c r="S339" s="94"/>
      <c r="T339" s="116"/>
      <c r="U339" s="116"/>
      <c r="V339" s="94"/>
      <c r="W339" s="116"/>
      <c r="X339" s="94"/>
      <c r="Y339" s="94"/>
      <c r="Z339" s="81"/>
      <c r="AA339" s="104"/>
      <c r="AB339" s="104"/>
      <c r="AC339" s="81"/>
      <c r="AD339" s="81"/>
      <c r="AE339" s="81"/>
      <c r="AF339" s="81"/>
    </row>
    <row r="340" spans="1:32" ht="48.75" thickBot="1" x14ac:dyDescent="0.25">
      <c r="A340" s="100"/>
      <c r="B340" s="81"/>
      <c r="C340" s="81"/>
      <c r="D340" s="81"/>
      <c r="E340" s="81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94"/>
      <c r="T340" s="116"/>
      <c r="U340" s="116"/>
      <c r="V340" s="94"/>
      <c r="W340" s="116"/>
      <c r="X340" s="94"/>
      <c r="Y340" s="94"/>
      <c r="Z340" s="81"/>
      <c r="AA340" s="104"/>
      <c r="AB340" s="104"/>
      <c r="AC340" s="81"/>
      <c r="AD340" s="81"/>
      <c r="AE340" s="81"/>
      <c r="AF340" s="81"/>
    </row>
    <row r="341" spans="1:32" ht="24.75" thickBot="1" x14ac:dyDescent="0.25">
      <c r="A341" s="101"/>
      <c r="B341" s="82"/>
      <c r="C341" s="82"/>
      <c r="D341" s="82"/>
      <c r="E341" s="82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95"/>
      <c r="T341" s="117"/>
      <c r="U341" s="117"/>
      <c r="V341" s="95"/>
      <c r="W341" s="117"/>
      <c r="X341" s="95"/>
      <c r="Y341" s="95"/>
      <c r="Z341" s="82"/>
      <c r="AA341" s="105"/>
      <c r="AB341" s="105"/>
      <c r="AC341" s="82"/>
      <c r="AD341" s="82"/>
      <c r="AE341" s="82"/>
      <c r="AF341" s="82"/>
    </row>
    <row r="342" spans="1:32" ht="12.75" customHeight="1" thickBot="1" x14ac:dyDescent="0.25">
      <c r="A342" s="99" t="s">
        <v>67</v>
      </c>
      <c r="B342" s="80" t="s">
        <v>68</v>
      </c>
      <c r="C342" s="80">
        <v>2015</v>
      </c>
      <c r="D342" s="80">
        <v>2024</v>
      </c>
      <c r="E342" s="80"/>
      <c r="F342" s="17" t="s">
        <v>4</v>
      </c>
      <c r="G342" s="24">
        <f>H342+I342+J342+K342+L342+M342+N342+O342+P342+Q342</f>
        <v>132786</v>
      </c>
      <c r="H342" s="24">
        <v>0</v>
      </c>
      <c r="I342" s="24">
        <v>132786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42">
        <v>0</v>
      </c>
      <c r="P342" s="42">
        <v>0</v>
      </c>
      <c r="Q342" s="42">
        <v>0</v>
      </c>
      <c r="R342" s="42">
        <v>0</v>
      </c>
      <c r="S342" s="93" t="s">
        <v>45</v>
      </c>
      <c r="T342" s="115" t="s">
        <v>43</v>
      </c>
      <c r="U342" s="115">
        <v>100</v>
      </c>
      <c r="V342" s="93">
        <v>0</v>
      </c>
      <c r="W342" s="80">
        <v>100</v>
      </c>
      <c r="X342" s="93">
        <v>0</v>
      </c>
      <c r="Y342" s="93">
        <v>0</v>
      </c>
      <c r="Z342" s="80">
        <v>0</v>
      </c>
      <c r="AA342" s="103">
        <v>0</v>
      </c>
      <c r="AB342" s="103">
        <v>0</v>
      </c>
      <c r="AC342" s="80"/>
      <c r="AD342" s="80"/>
      <c r="AE342" s="80"/>
      <c r="AF342" s="80"/>
    </row>
    <row r="343" spans="1:32" ht="36.75" thickBot="1" x14ac:dyDescent="0.25">
      <c r="A343" s="100"/>
      <c r="B343" s="81"/>
      <c r="C343" s="81"/>
      <c r="D343" s="81"/>
      <c r="E343" s="81"/>
      <c r="F343" s="13" t="s">
        <v>5</v>
      </c>
      <c r="G343" s="27">
        <f>H343+I343+J343+K343+L343+M343+N343+O343+P343+Q343</f>
        <v>132786</v>
      </c>
      <c r="H343" s="27">
        <v>0</v>
      </c>
      <c r="I343" s="27">
        <v>132786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39">
        <v>0</v>
      </c>
      <c r="P343" s="39">
        <v>0</v>
      </c>
      <c r="Q343" s="39">
        <v>0</v>
      </c>
      <c r="R343" s="39">
        <v>0</v>
      </c>
      <c r="S343" s="94"/>
      <c r="T343" s="116"/>
      <c r="U343" s="116"/>
      <c r="V343" s="94"/>
      <c r="W343" s="81"/>
      <c r="X343" s="94"/>
      <c r="Y343" s="94"/>
      <c r="Z343" s="81"/>
      <c r="AA343" s="104"/>
      <c r="AB343" s="104"/>
      <c r="AC343" s="81"/>
      <c r="AD343" s="81"/>
      <c r="AE343" s="81"/>
      <c r="AF343" s="81"/>
    </row>
    <row r="344" spans="1:32" ht="48.75" thickBot="1" x14ac:dyDescent="0.25">
      <c r="A344" s="100"/>
      <c r="B344" s="81"/>
      <c r="C344" s="81"/>
      <c r="D344" s="81"/>
      <c r="E344" s="81"/>
      <c r="F344" s="13" t="s">
        <v>6</v>
      </c>
      <c r="G344" s="27">
        <f>H344+I344+J344+K344+L344+M344+N344+O344+P344+Q344</f>
        <v>132786</v>
      </c>
      <c r="H344" s="27">
        <v>0</v>
      </c>
      <c r="I344" s="27">
        <v>132786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94"/>
      <c r="T344" s="116"/>
      <c r="U344" s="116"/>
      <c r="V344" s="94"/>
      <c r="W344" s="81"/>
      <c r="X344" s="94"/>
      <c r="Y344" s="94"/>
      <c r="Z344" s="81"/>
      <c r="AA344" s="104"/>
      <c r="AB344" s="104"/>
      <c r="AC344" s="81"/>
      <c r="AD344" s="81"/>
      <c r="AE344" s="81"/>
      <c r="AF344" s="81"/>
    </row>
    <row r="345" spans="1:32" ht="48.75" thickBot="1" x14ac:dyDescent="0.25">
      <c r="A345" s="100"/>
      <c r="B345" s="81"/>
      <c r="C345" s="81"/>
      <c r="D345" s="81"/>
      <c r="E345" s="81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39"/>
      <c r="S345" s="94"/>
      <c r="T345" s="116"/>
      <c r="U345" s="116"/>
      <c r="V345" s="94"/>
      <c r="W345" s="81"/>
      <c r="X345" s="94"/>
      <c r="Y345" s="94"/>
      <c r="Z345" s="81"/>
      <c r="AA345" s="104"/>
      <c r="AB345" s="104"/>
      <c r="AC345" s="81"/>
      <c r="AD345" s="81"/>
      <c r="AE345" s="81"/>
      <c r="AF345" s="81"/>
    </row>
    <row r="346" spans="1:32" ht="48.75" thickBot="1" x14ac:dyDescent="0.25">
      <c r="A346" s="100"/>
      <c r="B346" s="81"/>
      <c r="C346" s="81"/>
      <c r="D346" s="81"/>
      <c r="E346" s="81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94"/>
      <c r="T346" s="116"/>
      <c r="U346" s="116"/>
      <c r="V346" s="94"/>
      <c r="W346" s="81"/>
      <c r="X346" s="94"/>
      <c r="Y346" s="94"/>
      <c r="Z346" s="81"/>
      <c r="AA346" s="104"/>
      <c r="AB346" s="104"/>
      <c r="AC346" s="81"/>
      <c r="AD346" s="81"/>
      <c r="AE346" s="81"/>
      <c r="AF346" s="81"/>
    </row>
    <row r="347" spans="1:32" ht="24.75" thickBot="1" x14ac:dyDescent="0.25">
      <c r="A347" s="101"/>
      <c r="B347" s="82"/>
      <c r="C347" s="82"/>
      <c r="D347" s="82"/>
      <c r="E347" s="82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95"/>
      <c r="T347" s="117"/>
      <c r="U347" s="117"/>
      <c r="V347" s="95"/>
      <c r="W347" s="82"/>
      <c r="X347" s="95"/>
      <c r="Y347" s="95"/>
      <c r="Z347" s="82"/>
      <c r="AA347" s="105"/>
      <c r="AB347" s="105"/>
      <c r="AC347" s="82"/>
      <c r="AD347" s="82"/>
      <c r="AE347" s="82"/>
      <c r="AF347" s="82"/>
    </row>
    <row r="348" spans="1:32" ht="12.75" customHeight="1" thickBot="1" x14ac:dyDescent="0.25">
      <c r="A348" s="99" t="s">
        <v>153</v>
      </c>
      <c r="B348" s="80" t="s">
        <v>154</v>
      </c>
      <c r="C348" s="80">
        <v>2020</v>
      </c>
      <c r="D348" s="80">
        <v>2024</v>
      </c>
      <c r="E348" s="80"/>
      <c r="F348" s="17" t="s">
        <v>4</v>
      </c>
      <c r="G348" s="24">
        <f>H348+I348+J348+K348+L348+M348+N348+O348+P348+Q348</f>
        <v>198349.83</v>
      </c>
      <c r="H348" s="24">
        <v>0</v>
      </c>
      <c r="I348" s="24">
        <f t="shared" ref="I348:R348" si="78">I349</f>
        <v>0</v>
      </c>
      <c r="J348" s="33">
        <f t="shared" si="78"/>
        <v>0</v>
      </c>
      <c r="K348" s="42">
        <f t="shared" si="78"/>
        <v>0</v>
      </c>
      <c r="L348" s="53">
        <f t="shared" si="78"/>
        <v>0</v>
      </c>
      <c r="M348" s="24">
        <f t="shared" si="78"/>
        <v>0</v>
      </c>
      <c r="N348" s="42">
        <f t="shared" si="78"/>
        <v>0</v>
      </c>
      <c r="O348" s="42">
        <f t="shared" si="78"/>
        <v>198349.83</v>
      </c>
      <c r="P348" s="42">
        <f t="shared" si="78"/>
        <v>0</v>
      </c>
      <c r="Q348" s="42">
        <f t="shared" si="78"/>
        <v>0</v>
      </c>
      <c r="R348" s="42">
        <f t="shared" si="78"/>
        <v>0</v>
      </c>
      <c r="S348" s="93" t="s">
        <v>45</v>
      </c>
      <c r="T348" s="115" t="s">
        <v>43</v>
      </c>
      <c r="U348" s="115">
        <v>0</v>
      </c>
      <c r="V348" s="93">
        <v>0</v>
      </c>
      <c r="W348" s="115">
        <v>0</v>
      </c>
      <c r="X348" s="93">
        <v>0</v>
      </c>
      <c r="Y348" s="93">
        <v>0</v>
      </c>
      <c r="Z348" s="80">
        <v>0</v>
      </c>
      <c r="AA348" s="103">
        <v>0</v>
      </c>
      <c r="AB348" s="103">
        <v>0</v>
      </c>
      <c r="AC348" s="80"/>
      <c r="AD348" s="80"/>
      <c r="AE348" s="80"/>
      <c r="AF348" s="80"/>
    </row>
    <row r="349" spans="1:32" ht="36.75" thickBot="1" x14ac:dyDescent="0.25">
      <c r="A349" s="100"/>
      <c r="B349" s="81"/>
      <c r="C349" s="81"/>
      <c r="D349" s="81"/>
      <c r="E349" s="81"/>
      <c r="F349" s="57" t="s">
        <v>5</v>
      </c>
      <c r="G349" s="27">
        <f>H349+I349+J349+K349+L349+M349+N349+O349+P349+Q349</f>
        <v>198349.83</v>
      </c>
      <c r="H349" s="27">
        <v>0</v>
      </c>
      <c r="I349" s="27">
        <v>0</v>
      </c>
      <c r="J349" s="28">
        <v>0</v>
      </c>
      <c r="K349" s="39">
        <v>0</v>
      </c>
      <c r="L349" s="50">
        <f t="shared" ref="L349:R349" si="79">L350</f>
        <v>0</v>
      </c>
      <c r="M349" s="27">
        <f t="shared" si="79"/>
        <v>0</v>
      </c>
      <c r="N349" s="39">
        <f t="shared" si="79"/>
        <v>0</v>
      </c>
      <c r="O349" s="39">
        <f t="shared" si="79"/>
        <v>198349.83</v>
      </c>
      <c r="P349" s="39">
        <f t="shared" si="79"/>
        <v>0</v>
      </c>
      <c r="Q349" s="39">
        <f t="shared" si="79"/>
        <v>0</v>
      </c>
      <c r="R349" s="39">
        <f t="shared" si="79"/>
        <v>0</v>
      </c>
      <c r="S349" s="94"/>
      <c r="T349" s="116"/>
      <c r="U349" s="116"/>
      <c r="V349" s="94"/>
      <c r="W349" s="116"/>
      <c r="X349" s="94"/>
      <c r="Y349" s="94"/>
      <c r="Z349" s="81"/>
      <c r="AA349" s="104"/>
      <c r="AB349" s="104"/>
      <c r="AC349" s="81"/>
      <c r="AD349" s="81"/>
      <c r="AE349" s="81"/>
      <c r="AF349" s="81"/>
    </row>
    <row r="350" spans="1:32" ht="48.75" thickBot="1" x14ac:dyDescent="0.25">
      <c r="A350" s="100"/>
      <c r="B350" s="81"/>
      <c r="C350" s="81"/>
      <c r="D350" s="81"/>
      <c r="E350" s="81"/>
      <c r="F350" s="57" t="s">
        <v>6</v>
      </c>
      <c r="G350" s="27">
        <f>H350+I350+J350+K350+L350+M350+N350+O350+P350+Q350</f>
        <v>198349.83</v>
      </c>
      <c r="H350" s="27">
        <v>0</v>
      </c>
      <c r="I350" s="27">
        <v>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198349.83</v>
      </c>
      <c r="P350" s="39">
        <v>0</v>
      </c>
      <c r="Q350" s="39">
        <v>0</v>
      </c>
      <c r="R350" s="39">
        <v>0</v>
      </c>
      <c r="S350" s="94"/>
      <c r="T350" s="116"/>
      <c r="U350" s="116"/>
      <c r="V350" s="94"/>
      <c r="W350" s="116"/>
      <c r="X350" s="94"/>
      <c r="Y350" s="94"/>
      <c r="Z350" s="81"/>
      <c r="AA350" s="104"/>
      <c r="AB350" s="104"/>
      <c r="AC350" s="81"/>
      <c r="AD350" s="81"/>
      <c r="AE350" s="81"/>
      <c r="AF350" s="81"/>
    </row>
    <row r="351" spans="1:32" ht="48.75" thickBot="1" x14ac:dyDescent="0.25">
      <c r="A351" s="100"/>
      <c r="B351" s="81"/>
      <c r="C351" s="81"/>
      <c r="D351" s="81"/>
      <c r="E351" s="81"/>
      <c r="F351" s="57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39"/>
      <c r="S351" s="94"/>
      <c r="T351" s="116"/>
      <c r="U351" s="116"/>
      <c r="V351" s="94"/>
      <c r="W351" s="116"/>
      <c r="X351" s="94"/>
      <c r="Y351" s="94"/>
      <c r="Z351" s="81"/>
      <c r="AA351" s="104"/>
      <c r="AB351" s="104"/>
      <c r="AC351" s="81"/>
      <c r="AD351" s="81"/>
      <c r="AE351" s="81"/>
      <c r="AF351" s="81"/>
    </row>
    <row r="352" spans="1:32" ht="48.75" thickBot="1" x14ac:dyDescent="0.25">
      <c r="A352" s="100"/>
      <c r="B352" s="81"/>
      <c r="C352" s="81"/>
      <c r="D352" s="81"/>
      <c r="E352" s="81"/>
      <c r="F352" s="57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94"/>
      <c r="T352" s="116"/>
      <c r="U352" s="116"/>
      <c r="V352" s="94"/>
      <c r="W352" s="116"/>
      <c r="X352" s="94"/>
      <c r="Y352" s="94"/>
      <c r="Z352" s="81"/>
      <c r="AA352" s="104"/>
      <c r="AB352" s="104"/>
      <c r="AC352" s="81"/>
      <c r="AD352" s="81"/>
      <c r="AE352" s="81"/>
      <c r="AF352" s="81"/>
    </row>
    <row r="353" spans="1:32" ht="24.75" thickBot="1" x14ac:dyDescent="0.25">
      <c r="A353" s="101"/>
      <c r="B353" s="82"/>
      <c r="C353" s="82"/>
      <c r="D353" s="82"/>
      <c r="E353" s="82"/>
      <c r="F353" s="57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95"/>
      <c r="T353" s="117"/>
      <c r="U353" s="117"/>
      <c r="V353" s="95"/>
      <c r="W353" s="117"/>
      <c r="X353" s="95"/>
      <c r="Y353" s="95"/>
      <c r="Z353" s="82"/>
      <c r="AA353" s="105"/>
      <c r="AB353" s="105"/>
      <c r="AC353" s="82"/>
      <c r="AD353" s="82"/>
      <c r="AE353" s="82"/>
      <c r="AF353" s="82"/>
    </row>
    <row r="354" spans="1:32" ht="12.75" customHeight="1" thickBot="1" x14ac:dyDescent="0.25">
      <c r="A354" s="99" t="s">
        <v>155</v>
      </c>
      <c r="B354" s="80" t="s">
        <v>156</v>
      </c>
      <c r="C354" s="80">
        <v>2021</v>
      </c>
      <c r="D354" s="80">
        <v>2024</v>
      </c>
      <c r="E354" s="80"/>
      <c r="F354" s="17" t="s">
        <v>4</v>
      </c>
      <c r="G354" s="24">
        <f>H354+I354+J354+K354+L354+M354+N354+O354+P354+Q354</f>
        <v>5000</v>
      </c>
      <c r="H354" s="24">
        <v>0</v>
      </c>
      <c r="I354" s="24">
        <f t="shared" ref="I354:R355" si="80">I355</f>
        <v>0</v>
      </c>
      <c r="J354" s="33">
        <f t="shared" si="80"/>
        <v>0</v>
      </c>
      <c r="K354" s="42">
        <f t="shared" si="80"/>
        <v>0</v>
      </c>
      <c r="L354" s="53">
        <f t="shared" si="80"/>
        <v>0</v>
      </c>
      <c r="M354" s="24">
        <f t="shared" si="80"/>
        <v>0</v>
      </c>
      <c r="N354" s="42">
        <f t="shared" si="80"/>
        <v>0</v>
      </c>
      <c r="O354" s="42">
        <f t="shared" si="80"/>
        <v>5000</v>
      </c>
      <c r="P354" s="42">
        <f t="shared" si="80"/>
        <v>0</v>
      </c>
      <c r="Q354" s="42">
        <f t="shared" si="80"/>
        <v>0</v>
      </c>
      <c r="R354" s="42">
        <f t="shared" si="80"/>
        <v>0</v>
      </c>
      <c r="S354" s="93" t="s">
        <v>45</v>
      </c>
      <c r="T354" s="115" t="s">
        <v>43</v>
      </c>
      <c r="U354" s="115">
        <v>0</v>
      </c>
      <c r="V354" s="93">
        <v>0</v>
      </c>
      <c r="W354" s="115">
        <v>0</v>
      </c>
      <c r="X354" s="93">
        <v>0</v>
      </c>
      <c r="Y354" s="93">
        <v>0</v>
      </c>
      <c r="Z354" s="80">
        <v>0</v>
      </c>
      <c r="AA354" s="103">
        <v>0</v>
      </c>
      <c r="AB354" s="103">
        <v>0</v>
      </c>
      <c r="AC354" s="80"/>
      <c r="AD354" s="80"/>
      <c r="AE354" s="80"/>
      <c r="AF354" s="80"/>
    </row>
    <row r="355" spans="1:32" ht="36.75" thickBot="1" x14ac:dyDescent="0.25">
      <c r="A355" s="100"/>
      <c r="B355" s="81"/>
      <c r="C355" s="81"/>
      <c r="D355" s="81"/>
      <c r="E355" s="81"/>
      <c r="F355" s="67" t="s">
        <v>5</v>
      </c>
      <c r="G355" s="27">
        <f>H355+I355+J355+K355+L355+M355+N355+O355+P355+Q355</f>
        <v>5000</v>
      </c>
      <c r="H355" s="27">
        <v>0</v>
      </c>
      <c r="I355" s="27">
        <v>0</v>
      </c>
      <c r="J355" s="28">
        <v>0</v>
      </c>
      <c r="K355" s="39">
        <v>0</v>
      </c>
      <c r="L355" s="50">
        <f t="shared" si="80"/>
        <v>0</v>
      </c>
      <c r="M355" s="27">
        <f t="shared" si="80"/>
        <v>0</v>
      </c>
      <c r="N355" s="39">
        <f t="shared" si="80"/>
        <v>0</v>
      </c>
      <c r="O355" s="39">
        <f t="shared" si="80"/>
        <v>5000</v>
      </c>
      <c r="P355" s="39">
        <f t="shared" si="80"/>
        <v>0</v>
      </c>
      <c r="Q355" s="39">
        <f t="shared" si="80"/>
        <v>0</v>
      </c>
      <c r="R355" s="39">
        <f t="shared" si="80"/>
        <v>0</v>
      </c>
      <c r="S355" s="94"/>
      <c r="T355" s="116"/>
      <c r="U355" s="116"/>
      <c r="V355" s="94"/>
      <c r="W355" s="116"/>
      <c r="X355" s="94"/>
      <c r="Y355" s="94"/>
      <c r="Z355" s="81"/>
      <c r="AA355" s="104"/>
      <c r="AB355" s="104"/>
      <c r="AC355" s="81"/>
      <c r="AD355" s="81"/>
      <c r="AE355" s="81"/>
      <c r="AF355" s="81"/>
    </row>
    <row r="356" spans="1:32" ht="48.75" thickBot="1" x14ac:dyDescent="0.25">
      <c r="A356" s="100"/>
      <c r="B356" s="81"/>
      <c r="C356" s="81"/>
      <c r="D356" s="81"/>
      <c r="E356" s="81"/>
      <c r="F356" s="67" t="s">
        <v>6</v>
      </c>
      <c r="G356" s="27">
        <f>H356+I356+J356+K356+L356+M356+N356+O356+P356+Q356</f>
        <v>5000</v>
      </c>
      <c r="H356" s="27">
        <v>0</v>
      </c>
      <c r="I356" s="27">
        <v>0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5000</v>
      </c>
      <c r="P356" s="39">
        <v>0</v>
      </c>
      <c r="Q356" s="39">
        <v>0</v>
      </c>
      <c r="R356" s="39">
        <v>0</v>
      </c>
      <c r="S356" s="94"/>
      <c r="T356" s="116"/>
      <c r="U356" s="116"/>
      <c r="V356" s="94"/>
      <c r="W356" s="116"/>
      <c r="X356" s="94"/>
      <c r="Y356" s="94"/>
      <c r="Z356" s="81"/>
      <c r="AA356" s="104"/>
      <c r="AB356" s="104"/>
      <c r="AC356" s="81"/>
      <c r="AD356" s="81"/>
      <c r="AE356" s="81"/>
      <c r="AF356" s="81"/>
    </row>
    <row r="357" spans="1:32" ht="48.75" thickBot="1" x14ac:dyDescent="0.25">
      <c r="A357" s="100"/>
      <c r="B357" s="81"/>
      <c r="C357" s="81"/>
      <c r="D357" s="81"/>
      <c r="E357" s="81"/>
      <c r="F357" s="67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39"/>
      <c r="S357" s="94"/>
      <c r="T357" s="116"/>
      <c r="U357" s="116"/>
      <c r="V357" s="94"/>
      <c r="W357" s="116"/>
      <c r="X357" s="94"/>
      <c r="Y357" s="94"/>
      <c r="Z357" s="81"/>
      <c r="AA357" s="104"/>
      <c r="AB357" s="104"/>
      <c r="AC357" s="81"/>
      <c r="AD357" s="81"/>
      <c r="AE357" s="81"/>
      <c r="AF357" s="81"/>
    </row>
    <row r="358" spans="1:32" ht="48.75" thickBot="1" x14ac:dyDescent="0.25">
      <c r="A358" s="100"/>
      <c r="B358" s="81"/>
      <c r="C358" s="81"/>
      <c r="D358" s="81"/>
      <c r="E358" s="81"/>
      <c r="F358" s="67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94"/>
      <c r="T358" s="116"/>
      <c r="U358" s="116"/>
      <c r="V358" s="94"/>
      <c r="W358" s="116"/>
      <c r="X358" s="94"/>
      <c r="Y358" s="94"/>
      <c r="Z358" s="81"/>
      <c r="AA358" s="104"/>
      <c r="AB358" s="104"/>
      <c r="AC358" s="81"/>
      <c r="AD358" s="81"/>
      <c r="AE358" s="81"/>
      <c r="AF358" s="81"/>
    </row>
    <row r="359" spans="1:32" ht="24.75" thickBot="1" x14ac:dyDescent="0.25">
      <c r="A359" s="101"/>
      <c r="B359" s="82"/>
      <c r="C359" s="82"/>
      <c r="D359" s="82"/>
      <c r="E359" s="82"/>
      <c r="F359" s="67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95"/>
      <c r="T359" s="117"/>
      <c r="U359" s="117"/>
      <c r="V359" s="95"/>
      <c r="W359" s="117"/>
      <c r="X359" s="95"/>
      <c r="Y359" s="95"/>
      <c r="Z359" s="82"/>
      <c r="AA359" s="105"/>
      <c r="AB359" s="105"/>
      <c r="AC359" s="82"/>
      <c r="AD359" s="82"/>
      <c r="AE359" s="82"/>
      <c r="AF359" s="82"/>
    </row>
    <row r="360" spans="1:32" ht="12.75" customHeight="1" thickBot="1" x14ac:dyDescent="0.25">
      <c r="A360" s="99" t="s">
        <v>128</v>
      </c>
      <c r="B360" s="80" t="s">
        <v>69</v>
      </c>
      <c r="C360" s="80">
        <v>2015</v>
      </c>
      <c r="D360" s="80">
        <v>2024</v>
      </c>
      <c r="E360" s="80"/>
      <c r="F360" s="17" t="s">
        <v>4</v>
      </c>
      <c r="G360" s="24">
        <f>H360+I360+J360+K360+L360+M360+N360+O360+P360+Q360</f>
        <v>1988899.98</v>
      </c>
      <c r="H360" s="24">
        <v>0</v>
      </c>
      <c r="I360" s="24">
        <f>I361</f>
        <v>1988899.98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42">
        <v>0</v>
      </c>
      <c r="R360" s="42">
        <v>0</v>
      </c>
      <c r="S360" s="133"/>
      <c r="T360" s="93"/>
      <c r="U360" s="115"/>
      <c r="V360" s="93"/>
      <c r="W360" s="115"/>
      <c r="X360" s="93"/>
      <c r="Y360" s="93"/>
      <c r="Z360" s="80"/>
      <c r="AA360" s="103"/>
      <c r="AB360" s="103"/>
      <c r="AC360" s="80"/>
      <c r="AD360" s="80"/>
      <c r="AE360" s="80"/>
      <c r="AF360" s="80"/>
    </row>
    <row r="361" spans="1:32" ht="36.75" thickBot="1" x14ac:dyDescent="0.25">
      <c r="A361" s="100"/>
      <c r="B361" s="81"/>
      <c r="C361" s="81"/>
      <c r="D361" s="81"/>
      <c r="E361" s="81"/>
      <c r="F361" s="67" t="s">
        <v>5</v>
      </c>
      <c r="G361" s="27">
        <f>H361+I361+J361+K361+L361+M361+N361+O361+P361+Q361</f>
        <v>1988899.98</v>
      </c>
      <c r="H361" s="27">
        <v>0</v>
      </c>
      <c r="I361" s="27">
        <f>I362</f>
        <v>1988899.98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39">
        <v>0</v>
      </c>
      <c r="R361" s="39">
        <v>0</v>
      </c>
      <c r="S361" s="134"/>
      <c r="T361" s="94"/>
      <c r="U361" s="116"/>
      <c r="V361" s="94"/>
      <c r="W361" s="116"/>
      <c r="X361" s="94"/>
      <c r="Y361" s="94"/>
      <c r="Z361" s="81"/>
      <c r="AA361" s="104"/>
      <c r="AB361" s="104"/>
      <c r="AC361" s="81"/>
      <c r="AD361" s="81"/>
      <c r="AE361" s="81"/>
      <c r="AF361" s="81"/>
    </row>
    <row r="362" spans="1:32" ht="48.75" thickBot="1" x14ac:dyDescent="0.25">
      <c r="A362" s="100"/>
      <c r="B362" s="81"/>
      <c r="C362" s="81"/>
      <c r="D362" s="81"/>
      <c r="E362" s="81"/>
      <c r="F362" s="67" t="s">
        <v>6</v>
      </c>
      <c r="G362" s="27">
        <f>H362+I362+J362+K362+L362+M362+N362+O362+P362+Q362</f>
        <v>1988899.98</v>
      </c>
      <c r="H362" s="27">
        <v>0</v>
      </c>
      <c r="I362" s="27">
        <f>I368+I374+I378</f>
        <v>1988899.98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f>O368+O374+O380</f>
        <v>0</v>
      </c>
      <c r="P362" s="39">
        <v>0</v>
      </c>
      <c r="Q362" s="39">
        <v>0</v>
      </c>
      <c r="R362" s="39">
        <v>0</v>
      </c>
      <c r="S362" s="134"/>
      <c r="T362" s="94"/>
      <c r="U362" s="116"/>
      <c r="V362" s="94"/>
      <c r="W362" s="116"/>
      <c r="X362" s="94"/>
      <c r="Y362" s="94"/>
      <c r="Z362" s="81"/>
      <c r="AA362" s="104"/>
      <c r="AB362" s="104"/>
      <c r="AC362" s="81"/>
      <c r="AD362" s="81"/>
      <c r="AE362" s="81"/>
      <c r="AF362" s="81"/>
    </row>
    <row r="363" spans="1:32" ht="48.75" thickBot="1" x14ac:dyDescent="0.25">
      <c r="A363" s="100"/>
      <c r="B363" s="81"/>
      <c r="C363" s="81"/>
      <c r="D363" s="81"/>
      <c r="E363" s="81"/>
      <c r="F363" s="67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39"/>
      <c r="S363" s="134"/>
      <c r="T363" s="94"/>
      <c r="U363" s="116"/>
      <c r="V363" s="94"/>
      <c r="W363" s="116"/>
      <c r="X363" s="94"/>
      <c r="Y363" s="94"/>
      <c r="Z363" s="81"/>
      <c r="AA363" s="104"/>
      <c r="AB363" s="104"/>
      <c r="AC363" s="81"/>
      <c r="AD363" s="81"/>
      <c r="AE363" s="81"/>
      <c r="AF363" s="81"/>
    </row>
    <row r="364" spans="1:32" ht="48.75" thickBot="1" x14ac:dyDescent="0.25">
      <c r="A364" s="100"/>
      <c r="B364" s="81"/>
      <c r="C364" s="81"/>
      <c r="D364" s="81"/>
      <c r="E364" s="81"/>
      <c r="F364" s="67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134"/>
      <c r="T364" s="94"/>
      <c r="U364" s="116"/>
      <c r="V364" s="94"/>
      <c r="W364" s="116"/>
      <c r="X364" s="94"/>
      <c r="Y364" s="94"/>
      <c r="Z364" s="81"/>
      <c r="AA364" s="104"/>
      <c r="AB364" s="104"/>
      <c r="AC364" s="81"/>
      <c r="AD364" s="81"/>
      <c r="AE364" s="81"/>
      <c r="AF364" s="81"/>
    </row>
    <row r="365" spans="1:32" ht="24.75" thickBot="1" x14ac:dyDescent="0.25">
      <c r="A365" s="101"/>
      <c r="B365" s="82"/>
      <c r="C365" s="82"/>
      <c r="D365" s="82"/>
      <c r="E365" s="82"/>
      <c r="F365" s="67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135"/>
      <c r="T365" s="95"/>
      <c r="U365" s="117"/>
      <c r="V365" s="95"/>
      <c r="W365" s="117"/>
      <c r="X365" s="95"/>
      <c r="Y365" s="95"/>
      <c r="Z365" s="82"/>
      <c r="AA365" s="105"/>
      <c r="AB365" s="105"/>
      <c r="AC365" s="82"/>
      <c r="AD365" s="82"/>
      <c r="AE365" s="82"/>
      <c r="AF365" s="82"/>
    </row>
    <row r="366" spans="1:32" ht="12.75" customHeight="1" thickBot="1" x14ac:dyDescent="0.25">
      <c r="A366" s="99" t="s">
        <v>129</v>
      </c>
      <c r="B366" s="80" t="s">
        <v>70</v>
      </c>
      <c r="C366" s="80">
        <v>2015</v>
      </c>
      <c r="D366" s="80">
        <v>2024</v>
      </c>
      <c r="E366" s="80"/>
      <c r="F366" s="17" t="s">
        <v>4</v>
      </c>
      <c r="G366" s="24">
        <f>H366+I366+J366+K366+L366+M366+N366+O366+P366+Q366</f>
        <v>328048</v>
      </c>
      <c r="H366" s="24">
        <v>0</v>
      </c>
      <c r="I366" s="24">
        <v>328048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93" t="s">
        <v>45</v>
      </c>
      <c r="T366" s="115" t="s">
        <v>43</v>
      </c>
      <c r="U366" s="115">
        <v>100</v>
      </c>
      <c r="V366" s="93">
        <v>0</v>
      </c>
      <c r="W366" s="80">
        <v>100</v>
      </c>
      <c r="X366" s="93">
        <v>0</v>
      </c>
      <c r="Y366" s="93">
        <v>0</v>
      </c>
      <c r="Z366" s="80">
        <v>0</v>
      </c>
      <c r="AA366" s="103">
        <v>0</v>
      </c>
      <c r="AB366" s="103">
        <v>0</v>
      </c>
      <c r="AC366" s="80"/>
      <c r="AD366" s="80"/>
      <c r="AE366" s="80"/>
      <c r="AF366" s="80"/>
    </row>
    <row r="367" spans="1:32" ht="36.75" thickBot="1" x14ac:dyDescent="0.25">
      <c r="A367" s="100"/>
      <c r="B367" s="81"/>
      <c r="C367" s="81"/>
      <c r="D367" s="81"/>
      <c r="E367" s="81"/>
      <c r="F367" s="13" t="s">
        <v>5</v>
      </c>
      <c r="G367" s="27">
        <f>H367+I367+J367+K367+L367+M367+N367+O367+P367+Q367</f>
        <v>328048</v>
      </c>
      <c r="H367" s="27">
        <v>0</v>
      </c>
      <c r="I367" s="27">
        <v>328048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39">
        <v>0</v>
      </c>
      <c r="S367" s="94"/>
      <c r="T367" s="116"/>
      <c r="U367" s="116"/>
      <c r="V367" s="94"/>
      <c r="W367" s="81"/>
      <c r="X367" s="94"/>
      <c r="Y367" s="94"/>
      <c r="Z367" s="81"/>
      <c r="AA367" s="104"/>
      <c r="AB367" s="104"/>
      <c r="AC367" s="81"/>
      <c r="AD367" s="81"/>
      <c r="AE367" s="81"/>
      <c r="AF367" s="81"/>
    </row>
    <row r="368" spans="1:32" ht="48.75" thickBot="1" x14ac:dyDescent="0.25">
      <c r="A368" s="100"/>
      <c r="B368" s="81"/>
      <c r="C368" s="81"/>
      <c r="D368" s="81"/>
      <c r="E368" s="81"/>
      <c r="F368" s="13" t="s">
        <v>6</v>
      </c>
      <c r="G368" s="27">
        <v>328048</v>
      </c>
      <c r="H368" s="27">
        <v>0</v>
      </c>
      <c r="I368" s="27">
        <v>328048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v>0</v>
      </c>
      <c r="P368" s="39">
        <v>0</v>
      </c>
      <c r="Q368" s="39">
        <v>0</v>
      </c>
      <c r="R368" s="39">
        <v>0</v>
      </c>
      <c r="S368" s="94"/>
      <c r="T368" s="116"/>
      <c r="U368" s="116"/>
      <c r="V368" s="94"/>
      <c r="W368" s="81"/>
      <c r="X368" s="94"/>
      <c r="Y368" s="94"/>
      <c r="Z368" s="81"/>
      <c r="AA368" s="104"/>
      <c r="AB368" s="104"/>
      <c r="AC368" s="81"/>
      <c r="AD368" s="81"/>
      <c r="AE368" s="81"/>
      <c r="AF368" s="81"/>
    </row>
    <row r="369" spans="1:32" ht="48.75" thickBot="1" x14ac:dyDescent="0.25">
      <c r="A369" s="100"/>
      <c r="B369" s="81"/>
      <c r="C369" s="81"/>
      <c r="D369" s="81"/>
      <c r="E369" s="81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39"/>
      <c r="S369" s="94"/>
      <c r="T369" s="116"/>
      <c r="U369" s="116"/>
      <c r="V369" s="94"/>
      <c r="W369" s="81"/>
      <c r="X369" s="94"/>
      <c r="Y369" s="94"/>
      <c r="Z369" s="81"/>
      <c r="AA369" s="104"/>
      <c r="AB369" s="104"/>
      <c r="AC369" s="81"/>
      <c r="AD369" s="81"/>
      <c r="AE369" s="81"/>
      <c r="AF369" s="81"/>
    </row>
    <row r="370" spans="1:32" ht="48.75" thickBot="1" x14ac:dyDescent="0.25">
      <c r="A370" s="100"/>
      <c r="B370" s="81"/>
      <c r="C370" s="81"/>
      <c r="D370" s="81"/>
      <c r="E370" s="81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94"/>
      <c r="T370" s="116"/>
      <c r="U370" s="116"/>
      <c r="V370" s="94"/>
      <c r="W370" s="81"/>
      <c r="X370" s="94"/>
      <c r="Y370" s="94"/>
      <c r="Z370" s="81"/>
      <c r="AA370" s="104"/>
      <c r="AB370" s="104"/>
      <c r="AC370" s="81"/>
      <c r="AD370" s="81"/>
      <c r="AE370" s="81"/>
      <c r="AF370" s="81"/>
    </row>
    <row r="371" spans="1:32" ht="24.75" thickBot="1" x14ac:dyDescent="0.25">
      <c r="A371" s="101"/>
      <c r="B371" s="82"/>
      <c r="C371" s="82"/>
      <c r="D371" s="82"/>
      <c r="E371" s="82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95"/>
      <c r="T371" s="117"/>
      <c r="U371" s="117"/>
      <c r="V371" s="95"/>
      <c r="W371" s="82"/>
      <c r="X371" s="95"/>
      <c r="Y371" s="95"/>
      <c r="Z371" s="82"/>
      <c r="AA371" s="105"/>
      <c r="AB371" s="105"/>
      <c r="AC371" s="82"/>
      <c r="AD371" s="82"/>
      <c r="AE371" s="82"/>
      <c r="AF371" s="82"/>
    </row>
    <row r="372" spans="1:32" ht="12.75" customHeight="1" thickBot="1" x14ac:dyDescent="0.25">
      <c r="A372" s="99" t="s">
        <v>130</v>
      </c>
      <c r="B372" s="80" t="s">
        <v>71</v>
      </c>
      <c r="C372" s="80">
        <v>2015</v>
      </c>
      <c r="D372" s="80">
        <v>2024</v>
      </c>
      <c r="E372" s="80"/>
      <c r="F372" s="17" t="s">
        <v>4</v>
      </c>
      <c r="G372" s="24">
        <f>H372+I372+J372+K372+L372+M372+N372+O372+P372+Q372</f>
        <v>1627655.48</v>
      </c>
      <c r="H372" s="24">
        <v>0</v>
      </c>
      <c r="I372" s="24">
        <f>I373</f>
        <v>1627655.48</v>
      </c>
      <c r="J372" s="33">
        <v>0</v>
      </c>
      <c r="K372" s="42">
        <v>0</v>
      </c>
      <c r="L372" s="53">
        <v>0</v>
      </c>
      <c r="M372" s="24">
        <v>0</v>
      </c>
      <c r="N372" s="42">
        <v>0</v>
      </c>
      <c r="O372" s="42">
        <v>0</v>
      </c>
      <c r="P372" s="42">
        <v>0</v>
      </c>
      <c r="Q372" s="42">
        <v>0</v>
      </c>
      <c r="R372" s="42">
        <v>0</v>
      </c>
      <c r="S372" s="93" t="s">
        <v>45</v>
      </c>
      <c r="T372" s="115" t="s">
        <v>43</v>
      </c>
      <c r="U372" s="115">
        <v>100</v>
      </c>
      <c r="V372" s="93">
        <v>0</v>
      </c>
      <c r="W372" s="115">
        <v>100</v>
      </c>
      <c r="X372" s="93">
        <v>0</v>
      </c>
      <c r="Y372" s="93">
        <v>0</v>
      </c>
      <c r="Z372" s="80">
        <v>0</v>
      </c>
      <c r="AA372" s="103">
        <v>0</v>
      </c>
      <c r="AB372" s="103">
        <v>0</v>
      </c>
      <c r="AC372" s="80"/>
      <c r="AD372" s="80"/>
      <c r="AE372" s="80"/>
      <c r="AF372" s="80"/>
    </row>
    <row r="373" spans="1:32" ht="36.75" thickBot="1" x14ac:dyDescent="0.25">
      <c r="A373" s="100"/>
      <c r="B373" s="81"/>
      <c r="C373" s="81"/>
      <c r="D373" s="81"/>
      <c r="E373" s="81"/>
      <c r="F373" s="13" t="s">
        <v>5</v>
      </c>
      <c r="G373" s="27">
        <f>H373+I373+J373+K373+L373+M373+N373+O373+P373+Q373</f>
        <v>1627655.48</v>
      </c>
      <c r="H373" s="27">
        <v>0</v>
      </c>
      <c r="I373" s="27">
        <f>I374</f>
        <v>1627655.48</v>
      </c>
      <c r="J373" s="28">
        <v>0</v>
      </c>
      <c r="K373" s="39">
        <v>0</v>
      </c>
      <c r="L373" s="50">
        <v>0</v>
      </c>
      <c r="M373" s="27">
        <v>0</v>
      </c>
      <c r="N373" s="39">
        <v>0</v>
      </c>
      <c r="O373" s="39">
        <v>0</v>
      </c>
      <c r="P373" s="39">
        <v>0</v>
      </c>
      <c r="Q373" s="39">
        <v>0</v>
      </c>
      <c r="R373" s="39">
        <v>0</v>
      </c>
      <c r="S373" s="94"/>
      <c r="T373" s="116"/>
      <c r="U373" s="116"/>
      <c r="V373" s="94"/>
      <c r="W373" s="116"/>
      <c r="X373" s="94"/>
      <c r="Y373" s="94"/>
      <c r="Z373" s="81"/>
      <c r="AA373" s="104"/>
      <c r="AB373" s="104"/>
      <c r="AC373" s="81"/>
      <c r="AD373" s="81"/>
      <c r="AE373" s="81"/>
      <c r="AF373" s="81"/>
    </row>
    <row r="374" spans="1:32" ht="48.75" thickBot="1" x14ac:dyDescent="0.25">
      <c r="A374" s="100"/>
      <c r="B374" s="81"/>
      <c r="C374" s="81"/>
      <c r="D374" s="81"/>
      <c r="E374" s="81"/>
      <c r="F374" s="13" t="s">
        <v>6</v>
      </c>
      <c r="G374" s="27">
        <f>H374+I374+J374+K374+L374+M374+N374+O374+P374+Q374</f>
        <v>1627655.48</v>
      </c>
      <c r="H374" s="27">
        <v>0</v>
      </c>
      <c r="I374" s="27">
        <v>1627655.48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0</v>
      </c>
      <c r="P374" s="39">
        <v>0</v>
      </c>
      <c r="Q374" s="39">
        <v>0</v>
      </c>
      <c r="R374" s="39">
        <v>0</v>
      </c>
      <c r="S374" s="94"/>
      <c r="T374" s="116"/>
      <c r="U374" s="116"/>
      <c r="V374" s="94"/>
      <c r="W374" s="116"/>
      <c r="X374" s="94"/>
      <c r="Y374" s="94"/>
      <c r="Z374" s="81"/>
      <c r="AA374" s="104"/>
      <c r="AB374" s="104"/>
      <c r="AC374" s="81"/>
      <c r="AD374" s="81"/>
      <c r="AE374" s="81"/>
      <c r="AF374" s="81"/>
    </row>
    <row r="375" spans="1:32" ht="48.75" thickBot="1" x14ac:dyDescent="0.25">
      <c r="A375" s="100"/>
      <c r="B375" s="81"/>
      <c r="C375" s="81"/>
      <c r="D375" s="81"/>
      <c r="E375" s="81"/>
      <c r="F375" s="13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39"/>
      <c r="S375" s="94"/>
      <c r="T375" s="116"/>
      <c r="U375" s="116"/>
      <c r="V375" s="94"/>
      <c r="W375" s="116"/>
      <c r="X375" s="94"/>
      <c r="Y375" s="94"/>
      <c r="Z375" s="81"/>
      <c r="AA375" s="104"/>
      <c r="AB375" s="104"/>
      <c r="AC375" s="81"/>
      <c r="AD375" s="81"/>
      <c r="AE375" s="81"/>
      <c r="AF375" s="81"/>
    </row>
    <row r="376" spans="1:32" ht="48.75" thickBot="1" x14ac:dyDescent="0.25">
      <c r="A376" s="100"/>
      <c r="B376" s="81"/>
      <c r="C376" s="81"/>
      <c r="D376" s="81"/>
      <c r="E376" s="81"/>
      <c r="F376" s="13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94"/>
      <c r="T376" s="116"/>
      <c r="U376" s="116"/>
      <c r="V376" s="94"/>
      <c r="W376" s="116"/>
      <c r="X376" s="94"/>
      <c r="Y376" s="94"/>
      <c r="Z376" s="81"/>
      <c r="AA376" s="104"/>
      <c r="AB376" s="104"/>
      <c r="AC376" s="81"/>
      <c r="AD376" s="81"/>
      <c r="AE376" s="81"/>
      <c r="AF376" s="81"/>
    </row>
    <row r="377" spans="1:32" ht="24.75" thickBot="1" x14ac:dyDescent="0.25">
      <c r="A377" s="101"/>
      <c r="B377" s="82"/>
      <c r="C377" s="82"/>
      <c r="D377" s="82"/>
      <c r="E377" s="82"/>
      <c r="F377" s="13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95"/>
      <c r="T377" s="117"/>
      <c r="U377" s="117"/>
      <c r="V377" s="95"/>
      <c r="W377" s="117"/>
      <c r="X377" s="95"/>
      <c r="Y377" s="95"/>
      <c r="Z377" s="82"/>
      <c r="AA377" s="105"/>
      <c r="AB377" s="105"/>
      <c r="AC377" s="82"/>
      <c r="AD377" s="82"/>
      <c r="AE377" s="82"/>
      <c r="AF377" s="82"/>
    </row>
    <row r="378" spans="1:32" ht="12.75" customHeight="1" thickBot="1" x14ac:dyDescent="0.25">
      <c r="A378" s="99" t="s">
        <v>134</v>
      </c>
      <c r="B378" s="80" t="s">
        <v>68</v>
      </c>
      <c r="C378" s="80">
        <v>2015</v>
      </c>
      <c r="D378" s="80">
        <v>2024</v>
      </c>
      <c r="E378" s="80"/>
      <c r="F378" s="17" t="s">
        <v>4</v>
      </c>
      <c r="G378" s="24">
        <f>H378+I378+J378+K378+L378+M378+N378+O378+P378+Q378</f>
        <v>33196.5</v>
      </c>
      <c r="H378" s="24">
        <v>0</v>
      </c>
      <c r="I378" s="24">
        <f>I379</f>
        <v>33196.5</v>
      </c>
      <c r="J378" s="33">
        <v>0</v>
      </c>
      <c r="K378" s="42">
        <v>0</v>
      </c>
      <c r="L378" s="53">
        <v>0</v>
      </c>
      <c r="M378" s="24">
        <v>0</v>
      </c>
      <c r="N378" s="42">
        <v>0</v>
      </c>
      <c r="O378" s="42">
        <v>0</v>
      </c>
      <c r="P378" s="42">
        <v>0</v>
      </c>
      <c r="Q378" s="42">
        <v>0</v>
      </c>
      <c r="R378" s="42">
        <v>0</v>
      </c>
      <c r="S378" s="93" t="s">
        <v>45</v>
      </c>
      <c r="T378" s="115" t="s">
        <v>43</v>
      </c>
      <c r="U378" s="115">
        <v>100</v>
      </c>
      <c r="V378" s="93">
        <v>0</v>
      </c>
      <c r="W378" s="80">
        <v>100</v>
      </c>
      <c r="X378" s="93">
        <v>0</v>
      </c>
      <c r="Y378" s="93">
        <v>0</v>
      </c>
      <c r="Z378" s="80">
        <v>0</v>
      </c>
      <c r="AA378" s="103">
        <v>0</v>
      </c>
      <c r="AB378" s="103">
        <v>0</v>
      </c>
      <c r="AC378" s="80"/>
      <c r="AD378" s="80"/>
      <c r="AE378" s="80"/>
      <c r="AF378" s="80"/>
    </row>
    <row r="379" spans="1:32" ht="36.75" thickBot="1" x14ac:dyDescent="0.25">
      <c r="A379" s="100"/>
      <c r="B379" s="81"/>
      <c r="C379" s="81"/>
      <c r="D379" s="81"/>
      <c r="E379" s="81"/>
      <c r="F379" s="13" t="s">
        <v>5</v>
      </c>
      <c r="G379" s="27">
        <f>H379+I379+J379+K379+L379+M379+N379+O379+P379+Q379</f>
        <v>33196.5</v>
      </c>
      <c r="H379" s="27">
        <v>0</v>
      </c>
      <c r="I379" s="27">
        <f>I380</f>
        <v>33196.5</v>
      </c>
      <c r="J379" s="28">
        <v>0</v>
      </c>
      <c r="K379" s="39">
        <v>0</v>
      </c>
      <c r="L379" s="50">
        <v>0</v>
      </c>
      <c r="M379" s="27">
        <v>0</v>
      </c>
      <c r="N379" s="39">
        <v>0</v>
      </c>
      <c r="O379" s="39">
        <v>0</v>
      </c>
      <c r="P379" s="39">
        <v>0</v>
      </c>
      <c r="Q379" s="39">
        <v>0</v>
      </c>
      <c r="R379" s="39">
        <v>0</v>
      </c>
      <c r="S379" s="94"/>
      <c r="T379" s="116"/>
      <c r="U379" s="116"/>
      <c r="V379" s="94"/>
      <c r="W379" s="81"/>
      <c r="X379" s="94"/>
      <c r="Y379" s="94"/>
      <c r="Z379" s="81"/>
      <c r="AA379" s="104"/>
      <c r="AB379" s="104"/>
      <c r="AC379" s="81"/>
      <c r="AD379" s="81"/>
      <c r="AE379" s="81"/>
      <c r="AF379" s="81"/>
    </row>
    <row r="380" spans="1:32" ht="48.75" thickBot="1" x14ac:dyDescent="0.25">
      <c r="A380" s="100"/>
      <c r="B380" s="81"/>
      <c r="C380" s="81"/>
      <c r="D380" s="81"/>
      <c r="E380" s="81"/>
      <c r="F380" s="13" t="s">
        <v>6</v>
      </c>
      <c r="G380" s="27">
        <f>H380+I380+J380+K380+L380+M380+N380+O380+P380+Q380</f>
        <v>33196.5</v>
      </c>
      <c r="H380" s="27">
        <v>0</v>
      </c>
      <c r="I380" s="27">
        <v>33196.5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94"/>
      <c r="T380" s="116"/>
      <c r="U380" s="116"/>
      <c r="V380" s="94"/>
      <c r="W380" s="81"/>
      <c r="X380" s="94"/>
      <c r="Y380" s="94"/>
      <c r="Z380" s="81"/>
      <c r="AA380" s="104"/>
      <c r="AB380" s="104"/>
      <c r="AC380" s="81"/>
      <c r="AD380" s="81"/>
      <c r="AE380" s="81"/>
      <c r="AF380" s="81"/>
    </row>
    <row r="381" spans="1:32" ht="48.75" thickBot="1" x14ac:dyDescent="0.25">
      <c r="A381" s="100"/>
      <c r="B381" s="81"/>
      <c r="C381" s="81"/>
      <c r="D381" s="81"/>
      <c r="E381" s="81"/>
      <c r="F381" s="13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39"/>
      <c r="S381" s="94"/>
      <c r="T381" s="116"/>
      <c r="U381" s="116"/>
      <c r="V381" s="94"/>
      <c r="W381" s="81"/>
      <c r="X381" s="94"/>
      <c r="Y381" s="94"/>
      <c r="Z381" s="81"/>
      <c r="AA381" s="104"/>
      <c r="AB381" s="104"/>
      <c r="AC381" s="81"/>
      <c r="AD381" s="81"/>
      <c r="AE381" s="81"/>
      <c r="AF381" s="81"/>
    </row>
    <row r="382" spans="1:32" ht="48.75" thickBot="1" x14ac:dyDescent="0.25">
      <c r="A382" s="100"/>
      <c r="B382" s="81"/>
      <c r="C382" s="81"/>
      <c r="D382" s="81"/>
      <c r="E382" s="81"/>
      <c r="F382" s="13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94"/>
      <c r="T382" s="116"/>
      <c r="U382" s="116"/>
      <c r="V382" s="94"/>
      <c r="W382" s="81"/>
      <c r="X382" s="94"/>
      <c r="Y382" s="94"/>
      <c r="Z382" s="81"/>
      <c r="AA382" s="104"/>
      <c r="AB382" s="104"/>
      <c r="AC382" s="81"/>
      <c r="AD382" s="81"/>
      <c r="AE382" s="81"/>
      <c r="AF382" s="81"/>
    </row>
    <row r="383" spans="1:32" ht="24.75" thickBot="1" x14ac:dyDescent="0.25">
      <c r="A383" s="101"/>
      <c r="B383" s="82"/>
      <c r="C383" s="82"/>
      <c r="D383" s="82"/>
      <c r="E383" s="82"/>
      <c r="F383" s="13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95"/>
      <c r="T383" s="117"/>
      <c r="U383" s="117"/>
      <c r="V383" s="95"/>
      <c r="W383" s="82"/>
      <c r="X383" s="95"/>
      <c r="Y383" s="95"/>
      <c r="Z383" s="82"/>
      <c r="AA383" s="105"/>
      <c r="AB383" s="105"/>
      <c r="AC383" s="82"/>
      <c r="AD383" s="82"/>
      <c r="AE383" s="82"/>
      <c r="AF383" s="82"/>
    </row>
    <row r="384" spans="1:32" ht="12.75" thickBot="1" x14ac:dyDescent="0.25">
      <c r="A384" s="99" t="s">
        <v>131</v>
      </c>
      <c r="B384" s="80" t="s">
        <v>63</v>
      </c>
      <c r="C384" s="80">
        <v>2015</v>
      </c>
      <c r="D384" s="80">
        <v>2024</v>
      </c>
      <c r="E384" s="80"/>
      <c r="F384" s="17" t="s">
        <v>4</v>
      </c>
      <c r="G384" s="24">
        <f>H384+I384+J384+K384+L384+M384+N384+O384+P384+Q384</f>
        <v>336388.14</v>
      </c>
      <c r="H384" s="24">
        <v>0</v>
      </c>
      <c r="I384" s="24">
        <v>0</v>
      </c>
      <c r="J384" s="33">
        <f>J385</f>
        <v>148561.94</v>
      </c>
      <c r="K384" s="42">
        <f>K385</f>
        <v>31224.59</v>
      </c>
      <c r="L384" s="53">
        <f>L390</f>
        <v>45963.11</v>
      </c>
      <c r="M384" s="24">
        <v>0</v>
      </c>
      <c r="N384" s="42">
        <f>N385</f>
        <v>50638.5</v>
      </c>
      <c r="O384" s="42">
        <f>O385</f>
        <v>60000</v>
      </c>
      <c r="P384" s="42">
        <v>0</v>
      </c>
      <c r="Q384" s="42">
        <v>0</v>
      </c>
      <c r="R384" s="42">
        <v>0</v>
      </c>
      <c r="S384" s="133"/>
      <c r="T384" s="93"/>
      <c r="U384" s="115"/>
      <c r="V384" s="93"/>
      <c r="W384" s="115"/>
      <c r="X384" s="93"/>
      <c r="Y384" s="93"/>
      <c r="Z384" s="80"/>
      <c r="AA384" s="103"/>
      <c r="AB384" s="103"/>
      <c r="AC384" s="80"/>
      <c r="AD384" s="80"/>
      <c r="AE384" s="80"/>
      <c r="AF384" s="80"/>
    </row>
    <row r="385" spans="1:32" ht="36.75" thickBot="1" x14ac:dyDescent="0.25">
      <c r="A385" s="100"/>
      <c r="B385" s="81"/>
      <c r="C385" s="81"/>
      <c r="D385" s="81"/>
      <c r="E385" s="81"/>
      <c r="F385" s="13" t="s">
        <v>5</v>
      </c>
      <c r="G385" s="27">
        <f>H385+I385+J385+K385+L385+M385+N385+O385+P385+Q385</f>
        <v>336388.14</v>
      </c>
      <c r="H385" s="27">
        <v>0</v>
      </c>
      <c r="I385" s="27">
        <v>0</v>
      </c>
      <c r="J385" s="28">
        <f>J386</f>
        <v>148561.94</v>
      </c>
      <c r="K385" s="39">
        <f>K386</f>
        <v>31224.59</v>
      </c>
      <c r="L385" s="50">
        <f>L391</f>
        <v>45963.11</v>
      </c>
      <c r="M385" s="27">
        <v>0</v>
      </c>
      <c r="N385" s="39">
        <f>N391</f>
        <v>50638.5</v>
      </c>
      <c r="O385" s="39">
        <f>O386</f>
        <v>60000</v>
      </c>
      <c r="P385" s="39">
        <v>0</v>
      </c>
      <c r="Q385" s="39">
        <v>0</v>
      </c>
      <c r="R385" s="39">
        <v>0</v>
      </c>
      <c r="S385" s="134"/>
      <c r="T385" s="94"/>
      <c r="U385" s="116"/>
      <c r="V385" s="94"/>
      <c r="W385" s="116"/>
      <c r="X385" s="94"/>
      <c r="Y385" s="94"/>
      <c r="Z385" s="81"/>
      <c r="AA385" s="104"/>
      <c r="AB385" s="104"/>
      <c r="AC385" s="81"/>
      <c r="AD385" s="81"/>
      <c r="AE385" s="81"/>
      <c r="AF385" s="81"/>
    </row>
    <row r="386" spans="1:32" ht="48.75" thickBot="1" x14ac:dyDescent="0.25">
      <c r="A386" s="100"/>
      <c r="B386" s="81"/>
      <c r="C386" s="81"/>
      <c r="D386" s="81"/>
      <c r="E386" s="81"/>
      <c r="F386" s="13" t="s">
        <v>6</v>
      </c>
      <c r="G386" s="27">
        <f>H386+I386+J386+K386+L386+M386+N386+O386+P386+Q386</f>
        <v>336388.14</v>
      </c>
      <c r="H386" s="27">
        <v>0</v>
      </c>
      <c r="I386" s="27">
        <v>0</v>
      </c>
      <c r="J386" s="28">
        <v>148561.94</v>
      </c>
      <c r="K386" s="39">
        <v>31224.59</v>
      </c>
      <c r="L386" s="50">
        <f>L392</f>
        <v>45963.11</v>
      </c>
      <c r="M386" s="27">
        <v>0</v>
      </c>
      <c r="N386" s="39">
        <f>N392</f>
        <v>50638.5</v>
      </c>
      <c r="O386" s="39">
        <f>O392</f>
        <v>60000</v>
      </c>
      <c r="P386" s="39">
        <v>0</v>
      </c>
      <c r="Q386" s="39">
        <v>0</v>
      </c>
      <c r="R386" s="39">
        <v>0</v>
      </c>
      <c r="S386" s="134"/>
      <c r="T386" s="94"/>
      <c r="U386" s="116"/>
      <c r="V386" s="94"/>
      <c r="W386" s="116"/>
      <c r="X386" s="94"/>
      <c r="Y386" s="94"/>
      <c r="Z386" s="81"/>
      <c r="AA386" s="104"/>
      <c r="AB386" s="104"/>
      <c r="AC386" s="81"/>
      <c r="AD386" s="81"/>
      <c r="AE386" s="81"/>
      <c r="AF386" s="81"/>
    </row>
    <row r="387" spans="1:32" ht="48.75" thickBot="1" x14ac:dyDescent="0.25">
      <c r="A387" s="100"/>
      <c r="B387" s="81"/>
      <c r="C387" s="81"/>
      <c r="D387" s="81"/>
      <c r="E387" s="81"/>
      <c r="F387" s="13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39"/>
      <c r="S387" s="134"/>
      <c r="T387" s="94"/>
      <c r="U387" s="116"/>
      <c r="V387" s="94"/>
      <c r="W387" s="116"/>
      <c r="X387" s="94"/>
      <c r="Y387" s="94"/>
      <c r="Z387" s="81"/>
      <c r="AA387" s="104"/>
      <c r="AB387" s="104"/>
      <c r="AC387" s="81"/>
      <c r="AD387" s="81"/>
      <c r="AE387" s="81"/>
      <c r="AF387" s="81"/>
    </row>
    <row r="388" spans="1:32" ht="48.75" thickBot="1" x14ac:dyDescent="0.25">
      <c r="A388" s="100"/>
      <c r="B388" s="81"/>
      <c r="C388" s="81"/>
      <c r="D388" s="81"/>
      <c r="E388" s="81"/>
      <c r="F388" s="13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134"/>
      <c r="T388" s="94"/>
      <c r="U388" s="116"/>
      <c r="V388" s="94"/>
      <c r="W388" s="116"/>
      <c r="X388" s="94"/>
      <c r="Y388" s="94"/>
      <c r="Z388" s="81"/>
      <c r="AA388" s="104"/>
      <c r="AB388" s="104"/>
      <c r="AC388" s="81"/>
      <c r="AD388" s="81"/>
      <c r="AE388" s="81"/>
      <c r="AF388" s="81"/>
    </row>
    <row r="389" spans="1:32" ht="24.75" thickBot="1" x14ac:dyDescent="0.25">
      <c r="A389" s="101"/>
      <c r="B389" s="82"/>
      <c r="C389" s="82"/>
      <c r="D389" s="82"/>
      <c r="E389" s="82"/>
      <c r="F389" s="13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135"/>
      <c r="T389" s="95"/>
      <c r="U389" s="117"/>
      <c r="V389" s="95"/>
      <c r="W389" s="117"/>
      <c r="X389" s="95"/>
      <c r="Y389" s="95"/>
      <c r="Z389" s="82"/>
      <c r="AA389" s="105"/>
      <c r="AB389" s="105"/>
      <c r="AC389" s="82"/>
      <c r="AD389" s="82"/>
      <c r="AE389" s="82"/>
      <c r="AF389" s="82"/>
    </row>
    <row r="390" spans="1:32" ht="12.75" customHeight="1" thickBot="1" x14ac:dyDescent="0.25">
      <c r="A390" s="99" t="s">
        <v>133</v>
      </c>
      <c r="B390" s="80" t="s">
        <v>132</v>
      </c>
      <c r="C390" s="80">
        <v>2016</v>
      </c>
      <c r="D390" s="80">
        <v>2024</v>
      </c>
      <c r="E390" s="80"/>
      <c r="F390" s="17" t="s">
        <v>4</v>
      </c>
      <c r="G390" s="24">
        <f>H390+I390+J390+K390+L390+M390+N390+O390+P390+Q390</f>
        <v>336388.14</v>
      </c>
      <c r="H390" s="24">
        <v>0</v>
      </c>
      <c r="I390" s="24">
        <f>I391</f>
        <v>0</v>
      </c>
      <c r="J390" s="33">
        <f>J391</f>
        <v>148561.94</v>
      </c>
      <c r="K390" s="42">
        <f>K391</f>
        <v>31224.59</v>
      </c>
      <c r="L390" s="53">
        <f>L391</f>
        <v>45963.11</v>
      </c>
      <c r="M390" s="24">
        <v>0</v>
      </c>
      <c r="N390" s="42">
        <f>N391</f>
        <v>50638.5</v>
      </c>
      <c r="O390" s="42">
        <f>O391</f>
        <v>60000</v>
      </c>
      <c r="P390" s="42">
        <v>0</v>
      </c>
      <c r="Q390" s="42">
        <v>0</v>
      </c>
      <c r="R390" s="42">
        <v>0</v>
      </c>
      <c r="S390" s="93" t="s">
        <v>45</v>
      </c>
      <c r="T390" s="115" t="s">
        <v>43</v>
      </c>
      <c r="U390" s="115">
        <v>100</v>
      </c>
      <c r="V390" s="93">
        <v>0</v>
      </c>
      <c r="W390" s="115">
        <v>0</v>
      </c>
      <c r="X390" s="93">
        <v>100</v>
      </c>
      <c r="Y390" s="93">
        <v>100</v>
      </c>
      <c r="Z390" s="80">
        <v>100</v>
      </c>
      <c r="AA390" s="103">
        <v>0</v>
      </c>
      <c r="AB390" s="103">
        <v>100</v>
      </c>
      <c r="AC390" s="80"/>
      <c r="AD390" s="80"/>
      <c r="AE390" s="80"/>
      <c r="AF390" s="80"/>
    </row>
    <row r="391" spans="1:32" ht="36.75" thickBot="1" x14ac:dyDescent="0.25">
      <c r="A391" s="100"/>
      <c r="B391" s="81"/>
      <c r="C391" s="81"/>
      <c r="D391" s="81"/>
      <c r="E391" s="81"/>
      <c r="F391" s="13" t="s">
        <v>5</v>
      </c>
      <c r="G391" s="27">
        <f>H391+I391+J391+K391+L391+M391+N391+O391+P391+Q391</f>
        <v>336388.14</v>
      </c>
      <c r="H391" s="27">
        <v>0</v>
      </c>
      <c r="I391" s="27">
        <v>0</v>
      </c>
      <c r="J391" s="28">
        <f>J392</f>
        <v>148561.94</v>
      </c>
      <c r="K391" s="39">
        <f>K392</f>
        <v>31224.59</v>
      </c>
      <c r="L391" s="50">
        <f>L392</f>
        <v>45963.11</v>
      </c>
      <c r="M391" s="27">
        <v>0</v>
      </c>
      <c r="N391" s="39">
        <f>N392</f>
        <v>50638.5</v>
      </c>
      <c r="O391" s="39">
        <f>O392</f>
        <v>60000</v>
      </c>
      <c r="P391" s="39">
        <v>0</v>
      </c>
      <c r="Q391" s="39">
        <v>0</v>
      </c>
      <c r="R391" s="39">
        <v>0</v>
      </c>
      <c r="S391" s="94"/>
      <c r="T391" s="116"/>
      <c r="U391" s="116"/>
      <c r="V391" s="94"/>
      <c r="W391" s="116"/>
      <c r="X391" s="94"/>
      <c r="Y391" s="94"/>
      <c r="Z391" s="81"/>
      <c r="AA391" s="104"/>
      <c r="AB391" s="104"/>
      <c r="AC391" s="81"/>
      <c r="AD391" s="81"/>
      <c r="AE391" s="81"/>
      <c r="AF391" s="81"/>
    </row>
    <row r="392" spans="1:32" ht="48.75" thickBot="1" x14ac:dyDescent="0.25">
      <c r="A392" s="100"/>
      <c r="B392" s="81"/>
      <c r="C392" s="81"/>
      <c r="D392" s="81"/>
      <c r="E392" s="81"/>
      <c r="F392" s="13" t="s">
        <v>6</v>
      </c>
      <c r="G392" s="27">
        <f>H392+I392+J392+K392+L392+M392+N392+O392+P392+Q392</f>
        <v>336388.14</v>
      </c>
      <c r="H392" s="27">
        <v>0</v>
      </c>
      <c r="I392" s="27">
        <v>0</v>
      </c>
      <c r="J392" s="28">
        <v>148561.94</v>
      </c>
      <c r="K392" s="39">
        <v>31224.59</v>
      </c>
      <c r="L392" s="50">
        <v>45963.11</v>
      </c>
      <c r="M392" s="27">
        <v>0</v>
      </c>
      <c r="N392" s="39">
        <v>50638.5</v>
      </c>
      <c r="O392" s="39">
        <v>60000</v>
      </c>
      <c r="P392" s="39">
        <v>0</v>
      </c>
      <c r="Q392" s="39">
        <v>0</v>
      </c>
      <c r="R392" s="39">
        <v>0</v>
      </c>
      <c r="S392" s="94"/>
      <c r="T392" s="116"/>
      <c r="U392" s="116"/>
      <c r="V392" s="94"/>
      <c r="W392" s="116"/>
      <c r="X392" s="94"/>
      <c r="Y392" s="94"/>
      <c r="Z392" s="81"/>
      <c r="AA392" s="104"/>
      <c r="AB392" s="104"/>
      <c r="AC392" s="81"/>
      <c r="AD392" s="81"/>
      <c r="AE392" s="81"/>
      <c r="AF392" s="81"/>
    </row>
    <row r="393" spans="1:32" ht="48.75" thickBot="1" x14ac:dyDescent="0.25">
      <c r="A393" s="100"/>
      <c r="B393" s="81"/>
      <c r="C393" s="81"/>
      <c r="D393" s="81"/>
      <c r="E393" s="81"/>
      <c r="F393" s="13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39"/>
      <c r="S393" s="94"/>
      <c r="T393" s="116"/>
      <c r="U393" s="116"/>
      <c r="V393" s="94"/>
      <c r="W393" s="116"/>
      <c r="X393" s="94"/>
      <c r="Y393" s="94"/>
      <c r="Z393" s="81"/>
      <c r="AA393" s="104"/>
      <c r="AB393" s="104"/>
      <c r="AC393" s="81"/>
      <c r="AD393" s="81"/>
      <c r="AE393" s="81"/>
      <c r="AF393" s="81"/>
    </row>
    <row r="394" spans="1:32" ht="48.75" thickBot="1" x14ac:dyDescent="0.25">
      <c r="A394" s="100"/>
      <c r="B394" s="81"/>
      <c r="C394" s="81"/>
      <c r="D394" s="81"/>
      <c r="E394" s="81"/>
      <c r="F394" s="13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94"/>
      <c r="T394" s="116"/>
      <c r="U394" s="116"/>
      <c r="V394" s="94"/>
      <c r="W394" s="116"/>
      <c r="X394" s="94"/>
      <c r="Y394" s="94"/>
      <c r="Z394" s="81"/>
      <c r="AA394" s="104"/>
      <c r="AB394" s="104"/>
      <c r="AC394" s="81"/>
      <c r="AD394" s="81"/>
      <c r="AE394" s="81"/>
      <c r="AF394" s="81"/>
    </row>
    <row r="395" spans="1:32" ht="24.75" thickBot="1" x14ac:dyDescent="0.25">
      <c r="A395" s="101"/>
      <c r="B395" s="82"/>
      <c r="C395" s="82"/>
      <c r="D395" s="82"/>
      <c r="E395" s="82"/>
      <c r="F395" s="13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95"/>
      <c r="T395" s="117"/>
      <c r="U395" s="117"/>
      <c r="V395" s="95"/>
      <c r="W395" s="117"/>
      <c r="X395" s="95"/>
      <c r="Y395" s="95"/>
      <c r="Z395" s="82"/>
      <c r="AA395" s="105"/>
      <c r="AB395" s="105"/>
      <c r="AC395" s="82"/>
      <c r="AD395" s="82"/>
      <c r="AE395" s="82"/>
      <c r="AF395" s="82"/>
    </row>
    <row r="396" spans="1:32" ht="12.75" thickBot="1" x14ac:dyDescent="0.25">
      <c r="A396" s="99" t="s">
        <v>149</v>
      </c>
      <c r="B396" s="80" t="s">
        <v>63</v>
      </c>
      <c r="C396" s="80">
        <v>2018</v>
      </c>
      <c r="D396" s="80">
        <v>2024</v>
      </c>
      <c r="E396" s="80"/>
      <c r="F396" s="17" t="s">
        <v>4</v>
      </c>
      <c r="G396" s="24">
        <f>H396+I396+J396+K396+L396+M396+N396+O396+P396+Q396+R396</f>
        <v>149500</v>
      </c>
      <c r="H396" s="24">
        <v>0</v>
      </c>
      <c r="I396" s="24">
        <v>0</v>
      </c>
      <c r="J396" s="33">
        <f t="shared" ref="J396:R396" si="81">J397</f>
        <v>0</v>
      </c>
      <c r="K396" s="42">
        <f t="shared" si="81"/>
        <v>0</v>
      </c>
      <c r="L396" s="53">
        <f t="shared" si="81"/>
        <v>23300</v>
      </c>
      <c r="M396" s="24">
        <f t="shared" si="81"/>
        <v>23300</v>
      </c>
      <c r="N396" s="42">
        <f t="shared" si="81"/>
        <v>24300</v>
      </c>
      <c r="O396" s="42">
        <f t="shared" si="81"/>
        <v>30000</v>
      </c>
      <c r="P396" s="42">
        <f t="shared" si="81"/>
        <v>24300</v>
      </c>
      <c r="Q396" s="42">
        <f t="shared" si="81"/>
        <v>24300</v>
      </c>
      <c r="R396" s="42">
        <f t="shared" si="81"/>
        <v>0</v>
      </c>
      <c r="S396" s="133"/>
      <c r="T396" s="93"/>
      <c r="U396" s="115"/>
      <c r="V396" s="93"/>
      <c r="W396" s="115"/>
      <c r="X396" s="93"/>
      <c r="Y396" s="93"/>
      <c r="Z396" s="80"/>
      <c r="AA396" s="103"/>
      <c r="AB396" s="103"/>
      <c r="AC396" s="80"/>
      <c r="AD396" s="80"/>
      <c r="AE396" s="80"/>
      <c r="AF396" s="80"/>
    </row>
    <row r="397" spans="1:32" ht="36.75" thickBot="1" x14ac:dyDescent="0.25">
      <c r="A397" s="100"/>
      <c r="B397" s="81"/>
      <c r="C397" s="81"/>
      <c r="D397" s="81"/>
      <c r="E397" s="81"/>
      <c r="F397" s="45" t="s">
        <v>5</v>
      </c>
      <c r="G397" s="27">
        <f>H397+I397+J397+K397+L397+M397+N397+O397+P397+Q397+R397</f>
        <v>149500</v>
      </c>
      <c r="H397" s="27">
        <v>0</v>
      </c>
      <c r="I397" s="27">
        <v>0</v>
      </c>
      <c r="J397" s="28">
        <v>0</v>
      </c>
      <c r="K397" s="39">
        <v>0</v>
      </c>
      <c r="L397" s="50">
        <f t="shared" ref="L397:R397" si="82">L398</f>
        <v>23300</v>
      </c>
      <c r="M397" s="27">
        <f t="shared" si="82"/>
        <v>23300</v>
      </c>
      <c r="N397" s="39">
        <f t="shared" si="82"/>
        <v>24300</v>
      </c>
      <c r="O397" s="39">
        <f t="shared" si="82"/>
        <v>30000</v>
      </c>
      <c r="P397" s="39">
        <f t="shared" si="82"/>
        <v>24300</v>
      </c>
      <c r="Q397" s="39">
        <f t="shared" si="82"/>
        <v>24300</v>
      </c>
      <c r="R397" s="39">
        <f t="shared" si="82"/>
        <v>0</v>
      </c>
      <c r="S397" s="134"/>
      <c r="T397" s="94"/>
      <c r="U397" s="116"/>
      <c r="V397" s="94"/>
      <c r="W397" s="116"/>
      <c r="X397" s="94"/>
      <c r="Y397" s="94"/>
      <c r="Z397" s="81"/>
      <c r="AA397" s="104"/>
      <c r="AB397" s="104"/>
      <c r="AC397" s="81"/>
      <c r="AD397" s="81"/>
      <c r="AE397" s="81"/>
      <c r="AF397" s="81"/>
    </row>
    <row r="398" spans="1:32" ht="48.75" thickBot="1" x14ac:dyDescent="0.25">
      <c r="A398" s="100"/>
      <c r="B398" s="81"/>
      <c r="C398" s="81"/>
      <c r="D398" s="81"/>
      <c r="E398" s="81"/>
      <c r="F398" s="45" t="s">
        <v>6</v>
      </c>
      <c r="G398" s="27">
        <f>H398+I398+J398+K398+L398+M398+N398+O398+P398+Q398+R398</f>
        <v>149500</v>
      </c>
      <c r="H398" s="27">
        <v>0</v>
      </c>
      <c r="I398" s="27">
        <v>0</v>
      </c>
      <c r="J398" s="28">
        <v>0</v>
      </c>
      <c r="K398" s="39">
        <v>0</v>
      </c>
      <c r="L398" s="50">
        <v>23300</v>
      </c>
      <c r="M398" s="27">
        <v>23300</v>
      </c>
      <c r="N398" s="39">
        <f>N404</f>
        <v>24300</v>
      </c>
      <c r="O398" s="39">
        <v>30000</v>
      </c>
      <c r="P398" s="39">
        <v>24300</v>
      </c>
      <c r="Q398" s="39">
        <v>24300</v>
      </c>
      <c r="R398" s="39">
        <f>R404</f>
        <v>0</v>
      </c>
      <c r="S398" s="134"/>
      <c r="T398" s="94"/>
      <c r="U398" s="116"/>
      <c r="V398" s="94"/>
      <c r="W398" s="116"/>
      <c r="X398" s="94"/>
      <c r="Y398" s="94"/>
      <c r="Z398" s="81"/>
      <c r="AA398" s="104"/>
      <c r="AB398" s="104"/>
      <c r="AC398" s="81"/>
      <c r="AD398" s="81"/>
      <c r="AE398" s="81"/>
      <c r="AF398" s="81"/>
    </row>
    <row r="399" spans="1:32" ht="48.75" thickBot="1" x14ac:dyDescent="0.25">
      <c r="A399" s="100"/>
      <c r="B399" s="81"/>
      <c r="C399" s="81"/>
      <c r="D399" s="81"/>
      <c r="E399" s="81"/>
      <c r="F399" s="45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39"/>
      <c r="S399" s="134"/>
      <c r="T399" s="94"/>
      <c r="U399" s="116"/>
      <c r="V399" s="94"/>
      <c r="W399" s="116"/>
      <c r="X399" s="94"/>
      <c r="Y399" s="94"/>
      <c r="Z399" s="81"/>
      <c r="AA399" s="104"/>
      <c r="AB399" s="104"/>
      <c r="AC399" s="81"/>
      <c r="AD399" s="81"/>
      <c r="AE399" s="81"/>
      <c r="AF399" s="81"/>
    </row>
    <row r="400" spans="1:32" ht="48.75" thickBot="1" x14ac:dyDescent="0.25">
      <c r="A400" s="100"/>
      <c r="B400" s="81"/>
      <c r="C400" s="81"/>
      <c r="D400" s="81"/>
      <c r="E400" s="81"/>
      <c r="F400" s="45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134"/>
      <c r="T400" s="94"/>
      <c r="U400" s="116"/>
      <c r="V400" s="94"/>
      <c r="W400" s="116"/>
      <c r="X400" s="94"/>
      <c r="Y400" s="94"/>
      <c r="Z400" s="81"/>
      <c r="AA400" s="104"/>
      <c r="AB400" s="104"/>
      <c r="AC400" s="81"/>
      <c r="AD400" s="81"/>
      <c r="AE400" s="81"/>
      <c r="AF400" s="81"/>
    </row>
    <row r="401" spans="1:32" ht="24.75" thickBot="1" x14ac:dyDescent="0.25">
      <c r="A401" s="101"/>
      <c r="B401" s="82"/>
      <c r="C401" s="82"/>
      <c r="D401" s="82"/>
      <c r="E401" s="82"/>
      <c r="F401" s="45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135"/>
      <c r="T401" s="95"/>
      <c r="U401" s="117"/>
      <c r="V401" s="95"/>
      <c r="W401" s="117"/>
      <c r="X401" s="95"/>
      <c r="Y401" s="95"/>
      <c r="Z401" s="82"/>
      <c r="AA401" s="105"/>
      <c r="AB401" s="105"/>
      <c r="AC401" s="82"/>
      <c r="AD401" s="82"/>
      <c r="AE401" s="82"/>
      <c r="AF401" s="82"/>
    </row>
    <row r="402" spans="1:32" ht="12.75" customHeight="1" thickBot="1" x14ac:dyDescent="0.25">
      <c r="A402" s="99" t="s">
        <v>148</v>
      </c>
      <c r="B402" s="80" t="s">
        <v>150</v>
      </c>
      <c r="C402" s="80">
        <v>2018</v>
      </c>
      <c r="D402" s="80">
        <v>2024</v>
      </c>
      <c r="E402" s="80"/>
      <c r="F402" s="17" t="s">
        <v>4</v>
      </c>
      <c r="G402" s="24">
        <f>H402+I402+J402+K402+L402+M402+N402+O402+P402+Q402+R402</f>
        <v>149500</v>
      </c>
      <c r="H402" s="24">
        <v>0</v>
      </c>
      <c r="I402" s="24">
        <f t="shared" ref="I402:R402" si="83">I403</f>
        <v>0</v>
      </c>
      <c r="J402" s="33">
        <f t="shared" si="83"/>
        <v>0</v>
      </c>
      <c r="K402" s="42">
        <f t="shared" si="83"/>
        <v>0</v>
      </c>
      <c r="L402" s="53">
        <f t="shared" si="83"/>
        <v>23300</v>
      </c>
      <c r="M402" s="24">
        <f t="shared" si="83"/>
        <v>23300</v>
      </c>
      <c r="N402" s="42">
        <f t="shared" si="83"/>
        <v>24300</v>
      </c>
      <c r="O402" s="42">
        <f t="shared" si="83"/>
        <v>30000</v>
      </c>
      <c r="P402" s="42">
        <f t="shared" si="83"/>
        <v>24300</v>
      </c>
      <c r="Q402" s="42">
        <f t="shared" si="83"/>
        <v>24300</v>
      </c>
      <c r="R402" s="42">
        <f t="shared" si="83"/>
        <v>0</v>
      </c>
      <c r="S402" s="93" t="s">
        <v>45</v>
      </c>
      <c r="T402" s="115" t="s">
        <v>43</v>
      </c>
      <c r="U402" s="115">
        <v>0</v>
      </c>
      <c r="V402" s="93">
        <v>0</v>
      </c>
      <c r="W402" s="115">
        <v>0</v>
      </c>
      <c r="X402" s="93">
        <v>0</v>
      </c>
      <c r="Y402" s="93">
        <v>0</v>
      </c>
      <c r="Z402" s="80">
        <v>100</v>
      </c>
      <c r="AA402" s="103">
        <v>0</v>
      </c>
      <c r="AB402" s="103">
        <v>100</v>
      </c>
      <c r="AC402" s="80"/>
      <c r="AD402" s="80"/>
      <c r="AE402" s="80"/>
      <c r="AF402" s="80"/>
    </row>
    <row r="403" spans="1:32" ht="36.75" thickBot="1" x14ac:dyDescent="0.25">
      <c r="A403" s="100"/>
      <c r="B403" s="81"/>
      <c r="C403" s="81"/>
      <c r="D403" s="81"/>
      <c r="E403" s="81"/>
      <c r="F403" s="45" t="s">
        <v>5</v>
      </c>
      <c r="G403" s="27">
        <f>H403+I403+J403+K403+L403+M403+N403+O403+P403+Q403+R403</f>
        <v>149500</v>
      </c>
      <c r="H403" s="27">
        <v>0</v>
      </c>
      <c r="I403" s="27">
        <v>0</v>
      </c>
      <c r="J403" s="28">
        <v>0</v>
      </c>
      <c r="K403" s="39">
        <v>0</v>
      </c>
      <c r="L403" s="50">
        <f t="shared" ref="L403:R403" si="84">L404</f>
        <v>23300</v>
      </c>
      <c r="M403" s="27">
        <f t="shared" si="84"/>
        <v>23300</v>
      </c>
      <c r="N403" s="39">
        <f t="shared" si="84"/>
        <v>24300</v>
      </c>
      <c r="O403" s="39">
        <f t="shared" si="84"/>
        <v>30000</v>
      </c>
      <c r="P403" s="39">
        <f t="shared" si="84"/>
        <v>24300</v>
      </c>
      <c r="Q403" s="39">
        <f t="shared" si="84"/>
        <v>24300</v>
      </c>
      <c r="R403" s="39">
        <f t="shared" si="84"/>
        <v>0</v>
      </c>
      <c r="S403" s="94"/>
      <c r="T403" s="116"/>
      <c r="U403" s="116"/>
      <c r="V403" s="94"/>
      <c r="W403" s="116"/>
      <c r="X403" s="94"/>
      <c r="Y403" s="94"/>
      <c r="Z403" s="81"/>
      <c r="AA403" s="104"/>
      <c r="AB403" s="104"/>
      <c r="AC403" s="81"/>
      <c r="AD403" s="81"/>
      <c r="AE403" s="81"/>
      <c r="AF403" s="81"/>
    </row>
    <row r="404" spans="1:32" ht="48.75" thickBot="1" x14ac:dyDescent="0.25">
      <c r="A404" s="100"/>
      <c r="B404" s="81"/>
      <c r="C404" s="81"/>
      <c r="D404" s="81"/>
      <c r="E404" s="81"/>
      <c r="F404" s="45" t="s">
        <v>6</v>
      </c>
      <c r="G404" s="27">
        <f>H404+I404+J404+K404+L404+M404+N404+O404+P404+Q404+R404</f>
        <v>149500</v>
      </c>
      <c r="H404" s="27">
        <v>0</v>
      </c>
      <c r="I404" s="27">
        <v>0</v>
      </c>
      <c r="J404" s="28">
        <v>0</v>
      </c>
      <c r="K404" s="39">
        <v>0</v>
      </c>
      <c r="L404" s="50">
        <v>23300</v>
      </c>
      <c r="M404" s="27">
        <v>23300</v>
      </c>
      <c r="N404" s="39">
        <v>24300</v>
      </c>
      <c r="O404" s="39">
        <v>30000</v>
      </c>
      <c r="P404" s="39">
        <v>24300</v>
      </c>
      <c r="Q404" s="39">
        <v>24300</v>
      </c>
      <c r="R404" s="39">
        <v>0</v>
      </c>
      <c r="S404" s="94"/>
      <c r="T404" s="116"/>
      <c r="U404" s="116"/>
      <c r="V404" s="94"/>
      <c r="W404" s="116"/>
      <c r="X404" s="94"/>
      <c r="Y404" s="94"/>
      <c r="Z404" s="81"/>
      <c r="AA404" s="104"/>
      <c r="AB404" s="104"/>
      <c r="AC404" s="81"/>
      <c r="AD404" s="81"/>
      <c r="AE404" s="81"/>
      <c r="AF404" s="81"/>
    </row>
    <row r="405" spans="1:32" ht="48.75" thickBot="1" x14ac:dyDescent="0.25">
      <c r="A405" s="100"/>
      <c r="B405" s="81"/>
      <c r="C405" s="81"/>
      <c r="D405" s="81"/>
      <c r="E405" s="81"/>
      <c r="F405" s="45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39"/>
      <c r="R405" s="39"/>
      <c r="S405" s="94"/>
      <c r="T405" s="116"/>
      <c r="U405" s="116"/>
      <c r="V405" s="94"/>
      <c r="W405" s="116"/>
      <c r="X405" s="94"/>
      <c r="Y405" s="94"/>
      <c r="Z405" s="81"/>
      <c r="AA405" s="104"/>
      <c r="AB405" s="104"/>
      <c r="AC405" s="81"/>
      <c r="AD405" s="81"/>
      <c r="AE405" s="81"/>
      <c r="AF405" s="81"/>
    </row>
    <row r="406" spans="1:32" ht="48.75" thickBot="1" x14ac:dyDescent="0.25">
      <c r="A406" s="100"/>
      <c r="B406" s="81"/>
      <c r="C406" s="81"/>
      <c r="D406" s="81"/>
      <c r="E406" s="81"/>
      <c r="F406" s="45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94"/>
      <c r="T406" s="116"/>
      <c r="U406" s="116"/>
      <c r="V406" s="94"/>
      <c r="W406" s="116"/>
      <c r="X406" s="94"/>
      <c r="Y406" s="94"/>
      <c r="Z406" s="81"/>
      <c r="AA406" s="104"/>
      <c r="AB406" s="104"/>
      <c r="AC406" s="81"/>
      <c r="AD406" s="81"/>
      <c r="AE406" s="81"/>
      <c r="AF406" s="81"/>
    </row>
    <row r="407" spans="1:32" ht="24.75" thickBot="1" x14ac:dyDescent="0.25">
      <c r="A407" s="101"/>
      <c r="B407" s="82"/>
      <c r="C407" s="82"/>
      <c r="D407" s="82"/>
      <c r="E407" s="82"/>
      <c r="F407" s="45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95"/>
      <c r="T407" s="117"/>
      <c r="U407" s="117"/>
      <c r="V407" s="95"/>
      <c r="W407" s="117"/>
      <c r="X407" s="95"/>
      <c r="Y407" s="95"/>
      <c r="Z407" s="82"/>
      <c r="AA407" s="105"/>
      <c r="AB407" s="105"/>
      <c r="AC407" s="82"/>
      <c r="AD407" s="82"/>
      <c r="AE407" s="82"/>
      <c r="AF407" s="82"/>
    </row>
    <row r="408" spans="1:32" ht="12.75" customHeight="1" thickBot="1" x14ac:dyDescent="0.25">
      <c r="A408" s="99"/>
      <c r="B408" s="80" t="s">
        <v>72</v>
      </c>
      <c r="C408" s="80">
        <v>2015</v>
      </c>
      <c r="D408" s="80">
        <v>2024</v>
      </c>
      <c r="E408" s="80"/>
      <c r="F408" s="17" t="s">
        <v>4</v>
      </c>
      <c r="G408" s="24">
        <f>H408+I408+J408+K408+L408+M408+N408+O408+P408+Q408</f>
        <v>3370744.9499999997</v>
      </c>
      <c r="H408" s="24">
        <v>0</v>
      </c>
      <c r="I408" s="24">
        <f t="shared" ref="I408:K409" si="85">I409</f>
        <v>2638406.98</v>
      </c>
      <c r="J408" s="33">
        <f t="shared" si="85"/>
        <v>148561.94</v>
      </c>
      <c r="K408" s="42">
        <f t="shared" si="85"/>
        <v>37824.589999999997</v>
      </c>
      <c r="L408" s="53">
        <f t="shared" ref="L408:R409" si="86">L409</f>
        <v>75763.11</v>
      </c>
      <c r="M408" s="24">
        <f t="shared" si="86"/>
        <v>33300</v>
      </c>
      <c r="N408" s="42">
        <f t="shared" si="86"/>
        <v>84938.5</v>
      </c>
      <c r="O408" s="42">
        <f t="shared" si="86"/>
        <v>303349.82999999996</v>
      </c>
      <c r="P408" s="42">
        <f t="shared" si="86"/>
        <v>24300</v>
      </c>
      <c r="Q408" s="42">
        <f t="shared" si="86"/>
        <v>24300</v>
      </c>
      <c r="R408" s="42">
        <f t="shared" si="86"/>
        <v>0</v>
      </c>
      <c r="S408" s="133"/>
      <c r="T408" s="93"/>
      <c r="U408" s="115"/>
      <c r="V408" s="93"/>
      <c r="W408" s="115"/>
      <c r="X408" s="93"/>
      <c r="Y408" s="93"/>
      <c r="Z408" s="80"/>
      <c r="AA408" s="103"/>
      <c r="AB408" s="103"/>
      <c r="AC408" s="80"/>
      <c r="AD408" s="80"/>
      <c r="AE408" s="80"/>
      <c r="AF408" s="80"/>
    </row>
    <row r="409" spans="1:32" ht="36.75" thickBot="1" x14ac:dyDescent="0.25">
      <c r="A409" s="100"/>
      <c r="B409" s="81"/>
      <c r="C409" s="81"/>
      <c r="D409" s="81"/>
      <c r="E409" s="81"/>
      <c r="F409" s="57" t="s">
        <v>5</v>
      </c>
      <c r="G409" s="27">
        <f>H409+I409+J409+K409+L409+M409+N409+O409+P409+Q409</f>
        <v>3370744.9499999997</v>
      </c>
      <c r="H409" s="27">
        <v>0</v>
      </c>
      <c r="I409" s="27">
        <f t="shared" si="85"/>
        <v>2638406.98</v>
      </c>
      <c r="J409" s="28">
        <f t="shared" si="85"/>
        <v>148561.94</v>
      </c>
      <c r="K409" s="39">
        <f t="shared" si="85"/>
        <v>37824.589999999997</v>
      </c>
      <c r="L409" s="50">
        <f t="shared" si="86"/>
        <v>75763.11</v>
      </c>
      <c r="M409" s="27">
        <f t="shared" si="86"/>
        <v>33300</v>
      </c>
      <c r="N409" s="39">
        <f t="shared" si="86"/>
        <v>84938.5</v>
      </c>
      <c r="O409" s="39">
        <f t="shared" si="86"/>
        <v>303349.82999999996</v>
      </c>
      <c r="P409" s="39">
        <f t="shared" si="86"/>
        <v>24300</v>
      </c>
      <c r="Q409" s="39">
        <f t="shared" si="86"/>
        <v>24300</v>
      </c>
      <c r="R409" s="39">
        <f t="shared" si="86"/>
        <v>0</v>
      </c>
      <c r="S409" s="134"/>
      <c r="T409" s="94"/>
      <c r="U409" s="116"/>
      <c r="V409" s="94"/>
      <c r="W409" s="116"/>
      <c r="X409" s="94"/>
      <c r="Y409" s="94"/>
      <c r="Z409" s="81"/>
      <c r="AA409" s="104"/>
      <c r="AB409" s="104"/>
      <c r="AC409" s="81"/>
      <c r="AD409" s="81"/>
      <c r="AE409" s="81"/>
      <c r="AF409" s="81"/>
    </row>
    <row r="410" spans="1:32" ht="48.75" thickBot="1" x14ac:dyDescent="0.25">
      <c r="A410" s="100"/>
      <c r="B410" s="81"/>
      <c r="C410" s="81"/>
      <c r="D410" s="81"/>
      <c r="E410" s="81"/>
      <c r="F410" s="57" t="s">
        <v>6</v>
      </c>
      <c r="G410" s="27">
        <f>H410+I410+J410+K410+L410+M410+N410+O410+P410+Q410</f>
        <v>3370744.9499999997</v>
      </c>
      <c r="H410" s="27">
        <v>0</v>
      </c>
      <c r="I410" s="27">
        <v>2638406.98</v>
      </c>
      <c r="J410" s="28">
        <v>148561.94</v>
      </c>
      <c r="K410" s="39">
        <v>37824.589999999997</v>
      </c>
      <c r="L410" s="50">
        <f t="shared" ref="L410:Q410" si="87">L314</f>
        <v>75763.11</v>
      </c>
      <c r="M410" s="27">
        <f t="shared" si="87"/>
        <v>33300</v>
      </c>
      <c r="N410" s="39">
        <f t="shared" si="87"/>
        <v>84938.5</v>
      </c>
      <c r="O410" s="39">
        <f t="shared" si="87"/>
        <v>303349.82999999996</v>
      </c>
      <c r="P410" s="39">
        <f t="shared" si="87"/>
        <v>24300</v>
      </c>
      <c r="Q410" s="39">
        <f t="shared" si="87"/>
        <v>24300</v>
      </c>
      <c r="R410" s="39">
        <f t="shared" ref="R410" si="88">R314</f>
        <v>0</v>
      </c>
      <c r="S410" s="134"/>
      <c r="T410" s="94"/>
      <c r="U410" s="116"/>
      <c r="V410" s="94"/>
      <c r="W410" s="116"/>
      <c r="X410" s="94"/>
      <c r="Y410" s="94"/>
      <c r="Z410" s="81"/>
      <c r="AA410" s="104"/>
      <c r="AB410" s="104"/>
      <c r="AC410" s="81"/>
      <c r="AD410" s="81"/>
      <c r="AE410" s="81"/>
      <c r="AF410" s="81"/>
    </row>
    <row r="411" spans="1:32" ht="48.75" thickBot="1" x14ac:dyDescent="0.25">
      <c r="A411" s="100"/>
      <c r="B411" s="81"/>
      <c r="C411" s="81"/>
      <c r="D411" s="81"/>
      <c r="E411" s="81"/>
      <c r="F411" s="57" t="s">
        <v>7</v>
      </c>
      <c r="G411" s="27"/>
      <c r="H411" s="27"/>
      <c r="I411" s="27"/>
      <c r="J411" s="28"/>
      <c r="K411" s="39"/>
      <c r="L411" s="50"/>
      <c r="M411" s="27"/>
      <c r="N411" s="39"/>
      <c r="O411" s="39"/>
      <c r="P411" s="39"/>
      <c r="Q411" s="39"/>
      <c r="R411" s="39"/>
      <c r="S411" s="134"/>
      <c r="T411" s="94"/>
      <c r="U411" s="116"/>
      <c r="V411" s="94"/>
      <c r="W411" s="116"/>
      <c r="X411" s="94"/>
      <c r="Y411" s="94"/>
      <c r="Z411" s="81"/>
      <c r="AA411" s="104"/>
      <c r="AB411" s="104"/>
      <c r="AC411" s="81"/>
      <c r="AD411" s="81"/>
      <c r="AE411" s="81"/>
      <c r="AF411" s="81"/>
    </row>
    <row r="412" spans="1:32" ht="48.75" thickBot="1" x14ac:dyDescent="0.25">
      <c r="A412" s="100"/>
      <c r="B412" s="81"/>
      <c r="C412" s="81"/>
      <c r="D412" s="81"/>
      <c r="E412" s="81"/>
      <c r="F412" s="57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134"/>
      <c r="T412" s="94"/>
      <c r="U412" s="116"/>
      <c r="V412" s="94"/>
      <c r="W412" s="116"/>
      <c r="X412" s="94"/>
      <c r="Y412" s="94"/>
      <c r="Z412" s="81"/>
      <c r="AA412" s="104"/>
      <c r="AB412" s="104"/>
      <c r="AC412" s="81"/>
      <c r="AD412" s="81"/>
      <c r="AE412" s="81"/>
      <c r="AF412" s="81"/>
    </row>
    <row r="413" spans="1:32" ht="24.75" thickBot="1" x14ac:dyDescent="0.25">
      <c r="A413" s="101"/>
      <c r="B413" s="82"/>
      <c r="C413" s="82"/>
      <c r="D413" s="82"/>
      <c r="E413" s="82"/>
      <c r="F413" s="57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135"/>
      <c r="T413" s="95"/>
      <c r="U413" s="117"/>
      <c r="V413" s="95"/>
      <c r="W413" s="117"/>
      <c r="X413" s="95"/>
      <c r="Y413" s="95"/>
      <c r="Z413" s="82"/>
      <c r="AA413" s="105"/>
      <c r="AB413" s="105"/>
      <c r="AC413" s="82"/>
      <c r="AD413" s="82"/>
      <c r="AE413" s="82"/>
      <c r="AF413" s="82"/>
    </row>
    <row r="414" spans="1:32" ht="12.75" customHeight="1" thickBot="1" x14ac:dyDescent="0.25">
      <c r="A414" s="106" t="s">
        <v>73</v>
      </c>
      <c r="B414" s="107"/>
      <c r="C414" s="107"/>
      <c r="D414" s="107"/>
      <c r="E414" s="108"/>
      <c r="F414" s="17" t="s">
        <v>4</v>
      </c>
      <c r="G414" s="24">
        <f>H414+I414+J414+K414+L414+M414+N414+O414+P414+Q414+R414</f>
        <v>123360559.47</v>
      </c>
      <c r="H414" s="24">
        <v>12983318.27</v>
      </c>
      <c r="I414" s="24">
        <v>12431817.02</v>
      </c>
      <c r="J414" s="33">
        <f t="shared" ref="J414:O414" si="89">J415</f>
        <v>9062539.4700000007</v>
      </c>
      <c r="K414" s="42">
        <f t="shared" si="89"/>
        <v>10630125.98</v>
      </c>
      <c r="L414" s="53">
        <f t="shared" si="89"/>
        <v>8731915.290000001</v>
      </c>
      <c r="M414" s="24">
        <f t="shared" si="89"/>
        <v>11014051.85</v>
      </c>
      <c r="N414" s="42">
        <f t="shared" si="89"/>
        <v>10248279.060000001</v>
      </c>
      <c r="O414" s="42">
        <f t="shared" si="89"/>
        <v>14997139</v>
      </c>
      <c r="P414" s="42">
        <f>P415</f>
        <v>11240728.969999999</v>
      </c>
      <c r="Q414" s="42">
        <f>Q415</f>
        <v>11079011.84</v>
      </c>
      <c r="R414" s="42">
        <f>R415</f>
        <v>10941632.719999999</v>
      </c>
      <c r="S414" s="133"/>
      <c r="T414" s="93"/>
      <c r="U414" s="115"/>
      <c r="V414" s="93"/>
      <c r="W414" s="115"/>
      <c r="X414" s="93"/>
      <c r="Y414" s="93"/>
      <c r="Z414" s="80"/>
      <c r="AA414" s="103"/>
      <c r="AB414" s="103"/>
      <c r="AC414" s="80"/>
      <c r="AD414" s="80"/>
      <c r="AE414" s="80"/>
      <c r="AF414" s="80"/>
    </row>
    <row r="415" spans="1:32" ht="36.75" thickBot="1" x14ac:dyDescent="0.25">
      <c r="A415" s="109"/>
      <c r="B415" s="110"/>
      <c r="C415" s="110"/>
      <c r="D415" s="110"/>
      <c r="E415" s="111"/>
      <c r="F415" s="57" t="s">
        <v>5</v>
      </c>
      <c r="G415" s="27">
        <f>H415+I415+J415+K415+L415+M415+N415+O415+P415+Q415+R415</f>
        <v>123360559.47</v>
      </c>
      <c r="H415" s="27">
        <v>12983318.27</v>
      </c>
      <c r="I415" s="27">
        <v>12431817.02</v>
      </c>
      <c r="J415" s="28">
        <v>9062539.4700000007</v>
      </c>
      <c r="K415" s="39">
        <f t="shared" ref="K415:Q416" si="90">K20+K59+K106+K187+K274+K313</f>
        <v>10630125.98</v>
      </c>
      <c r="L415" s="50">
        <f t="shared" si="90"/>
        <v>8731915.290000001</v>
      </c>
      <c r="M415" s="27">
        <f t="shared" si="90"/>
        <v>11014051.85</v>
      </c>
      <c r="N415" s="39">
        <f t="shared" si="90"/>
        <v>10248279.060000001</v>
      </c>
      <c r="O415" s="39">
        <f t="shared" si="90"/>
        <v>14997139</v>
      </c>
      <c r="P415" s="39">
        <f t="shared" si="90"/>
        <v>11240728.969999999</v>
      </c>
      <c r="Q415" s="39">
        <f t="shared" si="90"/>
        <v>11079011.84</v>
      </c>
      <c r="R415" s="39">
        <f t="shared" ref="R415" si="91">R20+R59+R106+R187+R274+R313</f>
        <v>10941632.719999999</v>
      </c>
      <c r="S415" s="134"/>
      <c r="T415" s="94"/>
      <c r="U415" s="116"/>
      <c r="V415" s="94"/>
      <c r="W415" s="116"/>
      <c r="X415" s="94"/>
      <c r="Y415" s="94"/>
      <c r="Z415" s="81"/>
      <c r="AA415" s="104"/>
      <c r="AB415" s="104"/>
      <c r="AC415" s="81"/>
      <c r="AD415" s="81"/>
      <c r="AE415" s="81"/>
      <c r="AF415" s="81"/>
    </row>
    <row r="416" spans="1:32" ht="48.75" thickBot="1" x14ac:dyDescent="0.25">
      <c r="A416" s="109"/>
      <c r="B416" s="110"/>
      <c r="C416" s="110"/>
      <c r="D416" s="110"/>
      <c r="E416" s="111"/>
      <c r="F416" s="57" t="s">
        <v>6</v>
      </c>
      <c r="G416" s="27">
        <f>H416+I416+J416+K416+L416+M416+N416+O416+P416+Q416+R416</f>
        <v>119233513.22</v>
      </c>
      <c r="H416" s="27">
        <v>11199997.02</v>
      </c>
      <c r="I416" s="27">
        <v>12229310.02</v>
      </c>
      <c r="J416" s="28">
        <v>8879636.4700000007</v>
      </c>
      <c r="K416" s="39">
        <f t="shared" si="90"/>
        <v>10453356.98</v>
      </c>
      <c r="L416" s="50">
        <f t="shared" si="90"/>
        <v>8520997.2899999991</v>
      </c>
      <c r="M416" s="27">
        <f t="shared" si="90"/>
        <v>10797006.85</v>
      </c>
      <c r="N416" s="39">
        <f t="shared" si="90"/>
        <v>9995791.0600000005</v>
      </c>
      <c r="O416" s="39">
        <f t="shared" si="90"/>
        <v>14731189</v>
      </c>
      <c r="P416" s="39">
        <f t="shared" si="90"/>
        <v>10971644.969999999</v>
      </c>
      <c r="Q416" s="39">
        <f t="shared" si="90"/>
        <v>10800898.84</v>
      </c>
      <c r="R416" s="39">
        <f t="shared" ref="R416" si="92">R21+R60+R107+R188+R275+R314</f>
        <v>10653684.719999999</v>
      </c>
      <c r="S416" s="134"/>
      <c r="T416" s="94"/>
      <c r="U416" s="116"/>
      <c r="V416" s="94"/>
      <c r="W416" s="116"/>
      <c r="X416" s="94"/>
      <c r="Y416" s="94"/>
      <c r="Z416" s="81"/>
      <c r="AA416" s="104"/>
      <c r="AB416" s="104"/>
      <c r="AC416" s="81"/>
      <c r="AD416" s="81"/>
      <c r="AE416" s="81"/>
      <c r="AF416" s="81"/>
    </row>
    <row r="417" spans="1:32" ht="48.75" thickBot="1" x14ac:dyDescent="0.25">
      <c r="A417" s="109"/>
      <c r="B417" s="110"/>
      <c r="C417" s="110"/>
      <c r="D417" s="110"/>
      <c r="E417" s="111"/>
      <c r="F417" s="57" t="s">
        <v>7</v>
      </c>
      <c r="G417" s="27">
        <f>H417+I417+J417+K417+L417+M417+N417+O417+P417+Q417+R417</f>
        <v>4127046.25</v>
      </c>
      <c r="H417" s="27">
        <v>1783321.25</v>
      </c>
      <c r="I417" s="27">
        <v>202507</v>
      </c>
      <c r="J417" s="28">
        <v>182903</v>
      </c>
      <c r="K417" s="39">
        <f>K22+K61+K108+K189+K276+K315</f>
        <v>176769</v>
      </c>
      <c r="L417" s="50">
        <f>189272+21646</f>
        <v>210918</v>
      </c>
      <c r="M417" s="27">
        <f>M267</f>
        <v>217045</v>
      </c>
      <c r="N417" s="39">
        <f>N267</f>
        <v>252488</v>
      </c>
      <c r="O417" s="39">
        <f>O267</f>
        <v>265950</v>
      </c>
      <c r="P417" s="39">
        <f>P22+P61+P108+P189+P276+P315</f>
        <v>269084</v>
      </c>
      <c r="Q417" s="39">
        <f>Q22+Q61+Q108+Q189+Q276+Q315</f>
        <v>278113</v>
      </c>
      <c r="R417" s="39">
        <f>R22+R61+R108+R189+R276+R315</f>
        <v>287948</v>
      </c>
      <c r="S417" s="134"/>
      <c r="T417" s="94"/>
      <c r="U417" s="116"/>
      <c r="V417" s="94"/>
      <c r="W417" s="116"/>
      <c r="X417" s="94"/>
      <c r="Y417" s="94"/>
      <c r="Z417" s="81"/>
      <c r="AA417" s="104"/>
      <c r="AB417" s="104"/>
      <c r="AC417" s="81"/>
      <c r="AD417" s="81"/>
      <c r="AE417" s="81"/>
      <c r="AF417" s="81"/>
    </row>
    <row r="418" spans="1:32" ht="48.75" thickBot="1" x14ac:dyDescent="0.25">
      <c r="A418" s="109"/>
      <c r="B418" s="110"/>
      <c r="C418" s="110"/>
      <c r="D418" s="110"/>
      <c r="E418" s="111"/>
      <c r="F418" s="57" t="s">
        <v>8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134"/>
      <c r="T418" s="94"/>
      <c r="U418" s="116"/>
      <c r="V418" s="94"/>
      <c r="W418" s="116"/>
      <c r="X418" s="94"/>
      <c r="Y418" s="94"/>
      <c r="Z418" s="81"/>
      <c r="AA418" s="104"/>
      <c r="AB418" s="104"/>
      <c r="AC418" s="81"/>
      <c r="AD418" s="81"/>
      <c r="AE418" s="81"/>
      <c r="AF418" s="81"/>
    </row>
    <row r="419" spans="1:32" ht="24.75" thickBot="1" x14ac:dyDescent="0.25">
      <c r="A419" s="112"/>
      <c r="B419" s="113"/>
      <c r="C419" s="113"/>
      <c r="D419" s="113"/>
      <c r="E419" s="114"/>
      <c r="F419" s="57" t="s">
        <v>9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135"/>
      <c r="T419" s="95"/>
      <c r="U419" s="117"/>
      <c r="V419" s="95"/>
      <c r="W419" s="117"/>
      <c r="X419" s="95"/>
      <c r="Y419" s="95"/>
      <c r="Z419" s="82"/>
      <c r="AA419" s="105"/>
      <c r="AB419" s="105"/>
      <c r="AC419" s="82"/>
      <c r="AD419" s="82"/>
      <c r="AE419" s="82"/>
      <c r="AF419" s="82"/>
    </row>
    <row r="421" spans="1:32" x14ac:dyDescent="0.2">
      <c r="L421" s="55"/>
    </row>
    <row r="422" spans="1:32" x14ac:dyDescent="0.2">
      <c r="K422" s="44"/>
    </row>
  </sheetData>
  <mergeCells count="1227">
    <mergeCell ref="AD153:AD158"/>
    <mergeCell ref="AD165:AD170"/>
    <mergeCell ref="AD171:AD176"/>
    <mergeCell ref="AE159:AE164"/>
    <mergeCell ref="AC141:AC146"/>
    <mergeCell ref="AC147:AC152"/>
    <mergeCell ref="S210:S215"/>
    <mergeCell ref="S216:S221"/>
    <mergeCell ref="S246:S251"/>
    <mergeCell ref="S252:S257"/>
    <mergeCell ref="AE141:AE146"/>
    <mergeCell ref="AE147:AE152"/>
    <mergeCell ref="AE135:AE140"/>
    <mergeCell ref="A135:A140"/>
    <mergeCell ref="B135:B140"/>
    <mergeCell ref="C135:C140"/>
    <mergeCell ref="D135:D140"/>
    <mergeCell ref="E135:E140"/>
    <mergeCell ref="S135:S140"/>
    <mergeCell ref="T135:T140"/>
    <mergeCell ref="U135:U140"/>
    <mergeCell ref="V135:V140"/>
    <mergeCell ref="W135:W140"/>
    <mergeCell ref="X135:X140"/>
    <mergeCell ref="Y135:Y140"/>
    <mergeCell ref="Z135:Z140"/>
    <mergeCell ref="AA135:AA140"/>
    <mergeCell ref="AB135:AB140"/>
    <mergeCell ref="AC135:AC140"/>
    <mergeCell ref="AD135:AD140"/>
    <mergeCell ref="AE366:AE371"/>
    <mergeCell ref="AE372:AE377"/>
    <mergeCell ref="AE378:AE383"/>
    <mergeCell ref="AE384:AE389"/>
    <mergeCell ref="AE390:AE395"/>
    <mergeCell ref="AE396:AE401"/>
    <mergeCell ref="AE402:AE407"/>
    <mergeCell ref="AE408:AE413"/>
    <mergeCell ref="AE414:AE419"/>
    <mergeCell ref="AC258:AC263"/>
    <mergeCell ref="AD258:AD263"/>
    <mergeCell ref="AE258:AE263"/>
    <mergeCell ref="A258:A263"/>
    <mergeCell ref="B258:B263"/>
    <mergeCell ref="C258:C263"/>
    <mergeCell ref="D258:D263"/>
    <mergeCell ref="E258:E263"/>
    <mergeCell ref="A264:E264"/>
    <mergeCell ref="AE297:AE302"/>
    <mergeCell ref="AE303:AE308"/>
    <mergeCell ref="AE312:AE317"/>
    <mergeCell ref="AE318:AE323"/>
    <mergeCell ref="AE324:AE329"/>
    <mergeCell ref="AE330:AE335"/>
    <mergeCell ref="AE336:AE341"/>
    <mergeCell ref="AE342:AE347"/>
    <mergeCell ref="AE348:AE353"/>
    <mergeCell ref="AE360:AE365"/>
    <mergeCell ref="A265:E265"/>
    <mergeCell ref="A269:E269"/>
    <mergeCell ref="Y279:Y284"/>
    <mergeCell ref="A318:A323"/>
    <mergeCell ref="B318:B323"/>
    <mergeCell ref="C318:C323"/>
    <mergeCell ref="D318:D323"/>
    <mergeCell ref="B297:B302"/>
    <mergeCell ref="C297:C302"/>
    <mergeCell ref="D297:D302"/>
    <mergeCell ref="AB297:AB302"/>
    <mergeCell ref="AC336:AC341"/>
    <mergeCell ref="AC342:AC347"/>
    <mergeCell ref="AC360:AC365"/>
    <mergeCell ref="W291:W296"/>
    <mergeCell ref="W297:W302"/>
    <mergeCell ref="X297:X302"/>
    <mergeCell ref="AE198:AE203"/>
    <mergeCell ref="AE204:AE209"/>
    <mergeCell ref="AE210:AE215"/>
    <mergeCell ref="AE216:AE221"/>
    <mergeCell ref="AE222:AE227"/>
    <mergeCell ref="AE228:AE233"/>
    <mergeCell ref="AE234:AE239"/>
    <mergeCell ref="AE240:AE245"/>
    <mergeCell ref="AE246:AE251"/>
    <mergeCell ref="AE273:AE278"/>
    <mergeCell ref="AE279:AE284"/>
    <mergeCell ref="AE285:AE290"/>
    <mergeCell ref="AE291:AE296"/>
    <mergeCell ref="AE252:AE257"/>
    <mergeCell ref="AC228:AC233"/>
    <mergeCell ref="X312:X317"/>
    <mergeCell ref="Y312:Y317"/>
    <mergeCell ref="S198:S203"/>
    <mergeCell ref="S204:S209"/>
    <mergeCell ref="AC414:AC419"/>
    <mergeCell ref="AC240:AC245"/>
    <mergeCell ref="AC390:AC395"/>
    <mergeCell ref="AC348:AC353"/>
    <mergeCell ref="AD348:AD353"/>
    <mergeCell ref="AE19:AE24"/>
    <mergeCell ref="AE25:AE30"/>
    <mergeCell ref="AE31:AE36"/>
    <mergeCell ref="AE37:AE42"/>
    <mergeCell ref="AE43:AE48"/>
    <mergeCell ref="AE49:AE54"/>
    <mergeCell ref="AE58:AE63"/>
    <mergeCell ref="AE64:AE70"/>
    <mergeCell ref="AE71:AE77"/>
    <mergeCell ref="AE78:AE83"/>
    <mergeCell ref="AE84:AE89"/>
    <mergeCell ref="AE90:AE95"/>
    <mergeCell ref="AE96:AE101"/>
    <mergeCell ref="AE105:AE110"/>
    <mergeCell ref="AE111:AE116"/>
    <mergeCell ref="AE117:AE122"/>
    <mergeCell ref="AE123:AE128"/>
    <mergeCell ref="AE129:AE134"/>
    <mergeCell ref="AD19:AD24"/>
    <mergeCell ref="AD25:AD30"/>
    <mergeCell ref="AD31:AD36"/>
    <mergeCell ref="AE153:AE158"/>
    <mergeCell ref="AE165:AE170"/>
    <mergeCell ref="AE171:AE176"/>
    <mergeCell ref="AE177:AE182"/>
    <mergeCell ref="AE186:AE191"/>
    <mergeCell ref="AE192:AE197"/>
    <mergeCell ref="AD390:AD395"/>
    <mergeCell ref="AD396:AD401"/>
    <mergeCell ref="V171:V176"/>
    <mergeCell ref="W171:W176"/>
    <mergeCell ref="X177:X182"/>
    <mergeCell ref="AB234:AB239"/>
    <mergeCell ref="AD402:AD407"/>
    <mergeCell ref="AD408:AD413"/>
    <mergeCell ref="AD414:AD419"/>
    <mergeCell ref="AD297:AD302"/>
    <mergeCell ref="AD303:AD308"/>
    <mergeCell ref="AD312:AD317"/>
    <mergeCell ref="AD318:AD323"/>
    <mergeCell ref="AD324:AD329"/>
    <mergeCell ref="AD330:AD335"/>
    <mergeCell ref="AD336:AD341"/>
    <mergeCell ref="AD342:AD347"/>
    <mergeCell ref="AD360:AD365"/>
    <mergeCell ref="AD240:AD245"/>
    <mergeCell ref="AD246:AD251"/>
    <mergeCell ref="AD252:AD257"/>
    <mergeCell ref="AD273:AD278"/>
    <mergeCell ref="AD366:AD371"/>
    <mergeCell ref="AD372:AD377"/>
    <mergeCell ref="AD378:AD383"/>
    <mergeCell ref="AD384:AD389"/>
    <mergeCell ref="AC171:AC176"/>
    <mergeCell ref="AB414:AB419"/>
    <mergeCell ref="AC246:AC251"/>
    <mergeCell ref="AC396:AC401"/>
    <mergeCell ref="AC324:AC329"/>
    <mergeCell ref="AC279:AC284"/>
    <mergeCell ref="A396:A401"/>
    <mergeCell ref="B396:B401"/>
    <mergeCell ref="C396:C401"/>
    <mergeCell ref="D396:D401"/>
    <mergeCell ref="E396:E401"/>
    <mergeCell ref="S396:S401"/>
    <mergeCell ref="T396:T401"/>
    <mergeCell ref="U396:U401"/>
    <mergeCell ref="V396:V401"/>
    <mergeCell ref="AD279:AD284"/>
    <mergeCell ref="AD285:AD290"/>
    <mergeCell ref="AD291:AD296"/>
    <mergeCell ref="AD177:AD182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C330:AC335"/>
    <mergeCell ref="AD234:AD239"/>
    <mergeCell ref="AC222:AC227"/>
    <mergeCell ref="AC177:AC182"/>
    <mergeCell ref="AC186:AC191"/>
    <mergeCell ref="AC192:AC197"/>
    <mergeCell ref="E228:E233"/>
    <mergeCell ref="D204:D209"/>
    <mergeCell ref="E216:E221"/>
    <mergeCell ref="E204:E209"/>
    <mergeCell ref="AC273:AC278"/>
    <mergeCell ref="A402:A407"/>
    <mergeCell ref="B402:B407"/>
    <mergeCell ref="C402:C407"/>
    <mergeCell ref="D402:D407"/>
    <mergeCell ref="E402:E407"/>
    <mergeCell ref="S402:S407"/>
    <mergeCell ref="T402:T407"/>
    <mergeCell ref="V402:V407"/>
    <mergeCell ref="AC402:AC407"/>
    <mergeCell ref="A246:A251"/>
    <mergeCell ref="B246:B251"/>
    <mergeCell ref="C246:C251"/>
    <mergeCell ref="A252:A257"/>
    <mergeCell ref="B252:B257"/>
    <mergeCell ref="A266:E266"/>
    <mergeCell ref="A267:E267"/>
    <mergeCell ref="A268:E268"/>
    <mergeCell ref="E252:E257"/>
    <mergeCell ref="AB318:AB323"/>
    <mergeCell ref="AB330:AB335"/>
    <mergeCell ref="AB324:AB329"/>
    <mergeCell ref="AB378:AB383"/>
    <mergeCell ref="AB384:AB389"/>
    <mergeCell ref="AB390:AB395"/>
    <mergeCell ref="AB336:AB341"/>
    <mergeCell ref="AB342:AB347"/>
    <mergeCell ref="AB360:AB365"/>
    <mergeCell ref="AB366:AB371"/>
    <mergeCell ref="AB402:AB407"/>
    <mergeCell ref="AB396:AB401"/>
    <mergeCell ref="AB285:AB290"/>
    <mergeCell ref="AB291:AB296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AD141:AD146"/>
    <mergeCell ref="AD147:AD152"/>
    <mergeCell ref="AC366:AC371"/>
    <mergeCell ref="AB273:AB278"/>
    <mergeCell ref="AC204:AC209"/>
    <mergeCell ref="AC210:AC215"/>
    <mergeCell ref="AC216:AC221"/>
    <mergeCell ref="AC408:AC413"/>
    <mergeCell ref="AB312:AB317"/>
    <mergeCell ref="S273:S278"/>
    <mergeCell ref="AC252:AC257"/>
    <mergeCell ref="Z246:Z251"/>
    <mergeCell ref="AB303:AB308"/>
    <mergeCell ref="AB246:AB251"/>
    <mergeCell ref="AB252:AB257"/>
    <mergeCell ref="AC153:AC158"/>
    <mergeCell ref="Y204:Y209"/>
    <mergeCell ref="U216:U221"/>
    <mergeCell ref="W204:W209"/>
    <mergeCell ref="X240:X245"/>
    <mergeCell ref="AC297:AC302"/>
    <mergeCell ref="AC372:AC377"/>
    <mergeCell ref="AC378:AC383"/>
    <mergeCell ref="AC384:AC389"/>
    <mergeCell ref="AC234:AC239"/>
    <mergeCell ref="Z222:Z227"/>
    <mergeCell ref="U222:U227"/>
    <mergeCell ref="X216:X221"/>
    <mergeCell ref="Y216:Y221"/>
    <mergeCell ref="W222:W227"/>
    <mergeCell ref="T222:T227"/>
    <mergeCell ref="AC312:AC317"/>
    <mergeCell ref="AC318:AC323"/>
    <mergeCell ref="Z312:Z317"/>
    <mergeCell ref="AA228:AA233"/>
    <mergeCell ref="AB186:AB191"/>
    <mergeCell ref="S186:S191"/>
    <mergeCell ref="AC303:AC308"/>
    <mergeCell ref="AB279:AB284"/>
    <mergeCell ref="Z204:Z209"/>
    <mergeCell ref="X192:X197"/>
    <mergeCell ref="AB240:AB245"/>
    <mergeCell ref="X222:X227"/>
    <mergeCell ref="Y222:Y227"/>
    <mergeCell ref="AB210:AB215"/>
    <mergeCell ref="T228:T233"/>
    <mergeCell ref="U228:U233"/>
    <mergeCell ref="V228:V233"/>
    <mergeCell ref="W228:W233"/>
    <mergeCell ref="AC285:AC290"/>
    <mergeCell ref="AC291:AC296"/>
    <mergeCell ref="V222:V227"/>
    <mergeCell ref="AA210:AA215"/>
    <mergeCell ref="AB204:AB209"/>
    <mergeCell ref="Z210:Z215"/>
    <mergeCell ref="Y210:Y215"/>
    <mergeCell ref="V210:V215"/>
    <mergeCell ref="W210:W215"/>
    <mergeCell ref="AA198:AA203"/>
    <mergeCell ref="W177:W182"/>
    <mergeCell ref="D6:Y6"/>
    <mergeCell ref="D7:Y7"/>
    <mergeCell ref="D8:Y8"/>
    <mergeCell ref="S378:S383"/>
    <mergeCell ref="S318:S323"/>
    <mergeCell ref="S324:S329"/>
    <mergeCell ref="T324:T329"/>
    <mergeCell ref="E192:E197"/>
    <mergeCell ref="AB408:AB413"/>
    <mergeCell ref="AB372:AB377"/>
    <mergeCell ref="AB222:AB227"/>
    <mergeCell ref="Z273:Z278"/>
    <mergeCell ref="W273:W278"/>
    <mergeCell ref="X273:X278"/>
    <mergeCell ref="AB105:AB110"/>
    <mergeCell ref="W19:W24"/>
    <mergeCell ref="X19:X24"/>
    <mergeCell ref="T64:T70"/>
    <mergeCell ref="V64:V70"/>
    <mergeCell ref="Y58:Y63"/>
    <mergeCell ref="AB58:AB63"/>
    <mergeCell ref="E37:E42"/>
    <mergeCell ref="T37:T42"/>
    <mergeCell ref="Z71:Z77"/>
    <mergeCell ref="E71:E77"/>
    <mergeCell ref="H76:H77"/>
    <mergeCell ref="AB228:AB233"/>
    <mergeCell ref="AA222:AA227"/>
    <mergeCell ref="T216:T221"/>
    <mergeCell ref="V216:V221"/>
    <mergeCell ref="W216:W221"/>
    <mergeCell ref="AA216:AA221"/>
    <mergeCell ref="U204:U209"/>
    <mergeCell ref="V204:V209"/>
    <mergeCell ref="X204:X209"/>
    <mergeCell ref="Z117:Z122"/>
    <mergeCell ref="AC129:AC134"/>
    <mergeCell ref="AC111:AC116"/>
    <mergeCell ref="AC117:AC122"/>
    <mergeCell ref="AB111:AB116"/>
    <mergeCell ref="AB117:AB122"/>
    <mergeCell ref="C117:C122"/>
    <mergeCell ref="D117:D122"/>
    <mergeCell ref="C153:C158"/>
    <mergeCell ref="D153:D158"/>
    <mergeCell ref="E153:E158"/>
    <mergeCell ref="W123:W128"/>
    <mergeCell ref="T165:T170"/>
    <mergeCell ref="AB216:AB221"/>
    <mergeCell ref="E198:E203"/>
    <mergeCell ref="T117:T122"/>
    <mergeCell ref="E111:E116"/>
    <mergeCell ref="AC123:AC128"/>
    <mergeCell ref="AC198:AC203"/>
    <mergeCell ref="AC159:AC164"/>
    <mergeCell ref="U177:U182"/>
    <mergeCell ref="Y147:Y152"/>
    <mergeCell ref="AB165:AB170"/>
    <mergeCell ref="X117:X122"/>
    <mergeCell ref="Y117:Y122"/>
    <mergeCell ref="D210:D215"/>
    <mergeCell ref="A177:A182"/>
    <mergeCell ref="B177:E182"/>
    <mergeCell ref="T153:T158"/>
    <mergeCell ref="A153:A158"/>
    <mergeCell ref="B153:B158"/>
    <mergeCell ref="U165:U170"/>
    <mergeCell ref="V165:V170"/>
    <mergeCell ref="W165:W170"/>
    <mergeCell ref="A192:A197"/>
    <mergeCell ref="U171:U176"/>
    <mergeCell ref="B210:B215"/>
    <mergeCell ref="A159:A164"/>
    <mergeCell ref="B159:B164"/>
    <mergeCell ref="AC105:AC110"/>
    <mergeCell ref="W117:W122"/>
    <mergeCell ref="AC165:AC170"/>
    <mergeCell ref="A111:A116"/>
    <mergeCell ref="B111:B116"/>
    <mergeCell ref="X165:X170"/>
    <mergeCell ref="U153:U158"/>
    <mergeCell ref="V153:V158"/>
    <mergeCell ref="V147:V152"/>
    <mergeCell ref="W147:W152"/>
    <mergeCell ref="X147:X152"/>
    <mergeCell ref="S147:S152"/>
    <mergeCell ref="C171:C176"/>
    <mergeCell ref="D171:D176"/>
    <mergeCell ref="S117:S122"/>
    <mergeCell ref="Z141:Z146"/>
    <mergeCell ref="X129:X134"/>
    <mergeCell ref="C111:C116"/>
    <mergeCell ref="C64:C70"/>
    <mergeCell ref="W49:W54"/>
    <mergeCell ref="Z58:Z63"/>
    <mergeCell ref="D64:D70"/>
    <mergeCell ref="E43:E48"/>
    <mergeCell ref="F69:F70"/>
    <mergeCell ref="I69:I70"/>
    <mergeCell ref="B192:B197"/>
    <mergeCell ref="AA204:AA209"/>
    <mergeCell ref="U192:U197"/>
    <mergeCell ref="AB198:AB203"/>
    <mergeCell ref="AB192:AB197"/>
    <mergeCell ref="B123:B128"/>
    <mergeCell ref="C123:C128"/>
    <mergeCell ref="D123:D128"/>
    <mergeCell ref="A123:A128"/>
    <mergeCell ref="S129:S134"/>
    <mergeCell ref="C129:C134"/>
    <mergeCell ref="D129:D134"/>
    <mergeCell ref="D111:D116"/>
    <mergeCell ref="Y111:Y116"/>
    <mergeCell ref="Z111:Z116"/>
    <mergeCell ref="X123:X128"/>
    <mergeCell ref="V177:V182"/>
    <mergeCell ref="AB141:AB146"/>
    <mergeCell ref="B117:B122"/>
    <mergeCell ref="AB177:AB182"/>
    <mergeCell ref="Z177:Z182"/>
    <mergeCell ref="T71:T77"/>
    <mergeCell ref="T31:T36"/>
    <mergeCell ref="Y64:Y70"/>
    <mergeCell ref="AC71:AC77"/>
    <mergeCell ref="Y71:Y77"/>
    <mergeCell ref="AB71:AB77"/>
    <mergeCell ref="AA43:AA48"/>
    <mergeCell ref="AA49:AA54"/>
    <mergeCell ref="AA58:AA63"/>
    <mergeCell ref="AA64:AA70"/>
    <mergeCell ref="AC64:AC70"/>
    <mergeCell ref="AC58:AC63"/>
    <mergeCell ref="C58:C63"/>
    <mergeCell ref="D58:D63"/>
    <mergeCell ref="T43:T48"/>
    <mergeCell ref="B49:E54"/>
    <mergeCell ref="AB43:AB48"/>
    <mergeCell ref="AB49:AB54"/>
    <mergeCell ref="AB64:AB70"/>
    <mergeCell ref="U49:U54"/>
    <mergeCell ref="V49:V54"/>
    <mergeCell ref="V43:V48"/>
    <mergeCell ref="W43:W48"/>
    <mergeCell ref="X43:X48"/>
    <mergeCell ref="E58:E63"/>
    <mergeCell ref="Z64:Z70"/>
    <mergeCell ref="X49:X54"/>
    <mergeCell ref="X64:X70"/>
    <mergeCell ref="Y49:Y54"/>
    <mergeCell ref="G69:G70"/>
    <mergeCell ref="AC43:AC48"/>
    <mergeCell ref="AC49:AC54"/>
    <mergeCell ref="AC19:AC24"/>
    <mergeCell ref="Z19:Z24"/>
    <mergeCell ref="X25:X30"/>
    <mergeCell ref="AC25:AC30"/>
    <mergeCell ref="AC31:AC36"/>
    <mergeCell ref="AC37:AC42"/>
    <mergeCell ref="Z25:Z30"/>
    <mergeCell ref="W37:W42"/>
    <mergeCell ref="U37:U42"/>
    <mergeCell ref="V37:V42"/>
    <mergeCell ref="Y19:Y24"/>
    <mergeCell ref="Y25:Y30"/>
    <mergeCell ref="Z31:Z36"/>
    <mergeCell ref="Z37:Z42"/>
    <mergeCell ref="AA19:AA24"/>
    <mergeCell ref="AA25:AA30"/>
    <mergeCell ref="AA31:AA36"/>
    <mergeCell ref="AB19:AB24"/>
    <mergeCell ref="X37:X42"/>
    <mergeCell ref="Y37:Y42"/>
    <mergeCell ref="Y31:Y36"/>
    <mergeCell ref="X31:X36"/>
    <mergeCell ref="W25:W30"/>
    <mergeCell ref="AB25:AB30"/>
    <mergeCell ref="AB31:AB36"/>
    <mergeCell ref="AB37:AB42"/>
    <mergeCell ref="B64:B70"/>
    <mergeCell ref="Z49:Z54"/>
    <mergeCell ref="Y43:Y48"/>
    <mergeCell ref="Z43:Z48"/>
    <mergeCell ref="A43:A48"/>
    <mergeCell ref="A31:A36"/>
    <mergeCell ref="A37:A42"/>
    <mergeCell ref="A58:A63"/>
    <mergeCell ref="B19:B24"/>
    <mergeCell ref="C19:C24"/>
    <mergeCell ref="D19:D24"/>
    <mergeCell ref="E64:E70"/>
    <mergeCell ref="D37:D42"/>
    <mergeCell ref="W31:W36"/>
    <mergeCell ref="S64:S70"/>
    <mergeCell ref="S58:S63"/>
    <mergeCell ref="AA37:AA42"/>
    <mergeCell ref="U19:U24"/>
    <mergeCell ref="V19:V24"/>
    <mergeCell ref="S37:S42"/>
    <mergeCell ref="S43:S48"/>
    <mergeCell ref="S49:S54"/>
    <mergeCell ref="W64:W70"/>
    <mergeCell ref="E31:E36"/>
    <mergeCell ref="T25:T30"/>
    <mergeCell ref="U25:U30"/>
    <mergeCell ref="V25:V30"/>
    <mergeCell ref="F76:F77"/>
    <mergeCell ref="G76:G77"/>
    <mergeCell ref="H69:H70"/>
    <mergeCell ref="J76:J77"/>
    <mergeCell ref="U31:U36"/>
    <mergeCell ref="J69:J70"/>
    <mergeCell ref="F11:R12"/>
    <mergeCell ref="H13:R13"/>
    <mergeCell ref="A25:A30"/>
    <mergeCell ref="C25:C30"/>
    <mergeCell ref="A19:A24"/>
    <mergeCell ref="S19:S24"/>
    <mergeCell ref="S25:S30"/>
    <mergeCell ref="S31:S36"/>
    <mergeCell ref="B31:B36"/>
    <mergeCell ref="C31:C36"/>
    <mergeCell ref="B37:B42"/>
    <mergeCell ref="T49:T54"/>
    <mergeCell ref="B43:B48"/>
    <mergeCell ref="C43:C48"/>
    <mergeCell ref="D43:D48"/>
    <mergeCell ref="U64:U70"/>
    <mergeCell ref="T58:T63"/>
    <mergeCell ref="U58:U63"/>
    <mergeCell ref="I76:I77"/>
    <mergeCell ref="A49:A54"/>
    <mergeCell ref="A71:A77"/>
    <mergeCell ref="S71:S77"/>
    <mergeCell ref="S78:S83"/>
    <mergeCell ref="T84:T89"/>
    <mergeCell ref="Z90:Z95"/>
    <mergeCell ref="T105:T110"/>
    <mergeCell ref="T90:T95"/>
    <mergeCell ref="V90:V95"/>
    <mergeCell ref="X105:X110"/>
    <mergeCell ref="U117:U122"/>
    <mergeCell ref="B58:B63"/>
    <mergeCell ref="Z78:Z83"/>
    <mergeCell ref="Z123:Z128"/>
    <mergeCell ref="E129:E134"/>
    <mergeCell ref="E141:E146"/>
    <mergeCell ref="C11:D12"/>
    <mergeCell ref="E11:E14"/>
    <mergeCell ref="S12:S14"/>
    <mergeCell ref="T12:T14"/>
    <mergeCell ref="G13:G14"/>
    <mergeCell ref="U13:U14"/>
    <mergeCell ref="C37:C42"/>
    <mergeCell ref="U43:U48"/>
    <mergeCell ref="B25:B30"/>
    <mergeCell ref="V31:V36"/>
    <mergeCell ref="V78:V83"/>
    <mergeCell ref="D31:D36"/>
    <mergeCell ref="D25:D30"/>
    <mergeCell ref="E25:E30"/>
    <mergeCell ref="E19:E24"/>
    <mergeCell ref="T19:T24"/>
    <mergeCell ref="T78:T83"/>
    <mergeCell ref="V129:V134"/>
    <mergeCell ref="X111:X116"/>
    <mergeCell ref="U210:U215"/>
    <mergeCell ref="U78:U83"/>
    <mergeCell ref="S234:S239"/>
    <mergeCell ref="V123:V128"/>
    <mergeCell ref="T123:T128"/>
    <mergeCell ref="U141:U146"/>
    <mergeCell ref="V141:V146"/>
    <mergeCell ref="S222:S227"/>
    <mergeCell ref="E210:E215"/>
    <mergeCell ref="E222:E227"/>
    <mergeCell ref="U90:U95"/>
    <mergeCell ref="Z198:Z203"/>
    <mergeCell ref="C192:C197"/>
    <mergeCell ref="D192:D197"/>
    <mergeCell ref="Y192:Y197"/>
    <mergeCell ref="Z192:Z197"/>
    <mergeCell ref="W186:W191"/>
    <mergeCell ref="U186:U191"/>
    <mergeCell ref="V186:V191"/>
    <mergeCell ref="E186:E191"/>
    <mergeCell ref="T186:T191"/>
    <mergeCell ref="C186:C191"/>
    <mergeCell ref="D186:D191"/>
    <mergeCell ref="X186:X191"/>
    <mergeCell ref="S141:S146"/>
    <mergeCell ref="S153:S158"/>
    <mergeCell ref="C141:C146"/>
    <mergeCell ref="E147:E152"/>
    <mergeCell ref="C210:C215"/>
    <mergeCell ref="C159:C164"/>
    <mergeCell ref="D159:D164"/>
    <mergeCell ref="E159:E164"/>
    <mergeCell ref="E123:E128"/>
    <mergeCell ref="E117:E122"/>
    <mergeCell ref="T141:T146"/>
    <mergeCell ref="A186:A191"/>
    <mergeCell ref="B186:B191"/>
    <mergeCell ref="A141:A145"/>
    <mergeCell ref="B141:B146"/>
    <mergeCell ref="D141:D146"/>
    <mergeCell ref="A147:A152"/>
    <mergeCell ref="B147:B152"/>
    <mergeCell ref="A129:A134"/>
    <mergeCell ref="B129:B134"/>
    <mergeCell ref="D147:D152"/>
    <mergeCell ref="Z129:Z134"/>
    <mergeCell ref="X141:X146"/>
    <mergeCell ref="Y141:Y146"/>
    <mergeCell ref="T147:T152"/>
    <mergeCell ref="S159:S164"/>
    <mergeCell ref="W258:W263"/>
    <mergeCell ref="X258:X263"/>
    <mergeCell ref="Y258:Y263"/>
    <mergeCell ref="Z258:Z263"/>
    <mergeCell ref="E291:E296"/>
    <mergeCell ref="E297:E302"/>
    <mergeCell ref="S297:S302"/>
    <mergeCell ref="T297:T302"/>
    <mergeCell ref="U297:U302"/>
    <mergeCell ref="V297:V302"/>
    <mergeCell ref="A297:A302"/>
    <mergeCell ref="D279:D284"/>
    <mergeCell ref="Z252:Z257"/>
    <mergeCell ref="Y246:Y251"/>
    <mergeCell ref="T252:T257"/>
    <mergeCell ref="U252:U257"/>
    <mergeCell ref="V252:V257"/>
    <mergeCell ref="W252:W257"/>
    <mergeCell ref="X252:X257"/>
    <mergeCell ref="Y252:Y257"/>
    <mergeCell ref="U246:U251"/>
    <mergeCell ref="V246:V251"/>
    <mergeCell ref="T246:T251"/>
    <mergeCell ref="X246:X251"/>
    <mergeCell ref="C252:C257"/>
    <mergeCell ref="D252:D257"/>
    <mergeCell ref="A360:A365"/>
    <mergeCell ref="U336:U341"/>
    <mergeCell ref="V336:V341"/>
    <mergeCell ref="X360:X365"/>
    <mergeCell ref="B360:B365"/>
    <mergeCell ref="C360:C365"/>
    <mergeCell ref="D360:D365"/>
    <mergeCell ref="A348:A353"/>
    <mergeCell ref="B348:B353"/>
    <mergeCell ref="C348:C353"/>
    <mergeCell ref="D348:D353"/>
    <mergeCell ref="E348:E353"/>
    <mergeCell ref="A354:A359"/>
    <mergeCell ref="B354:B359"/>
    <mergeCell ref="C354:C359"/>
    <mergeCell ref="D354:D359"/>
    <mergeCell ref="E354:E359"/>
    <mergeCell ref="S354:S359"/>
    <mergeCell ref="T354:T359"/>
    <mergeCell ref="U354:U359"/>
    <mergeCell ref="D378:D383"/>
    <mergeCell ref="V360:V365"/>
    <mergeCell ref="W360:W365"/>
    <mergeCell ref="E336:E341"/>
    <mergeCell ref="S336:S341"/>
    <mergeCell ref="T336:T341"/>
    <mergeCell ref="Z402:Z407"/>
    <mergeCell ref="E366:E371"/>
    <mergeCell ref="D366:D371"/>
    <mergeCell ref="Z366:Z371"/>
    <mergeCell ref="T366:T371"/>
    <mergeCell ref="U366:U371"/>
    <mergeCell ref="V366:V371"/>
    <mergeCell ref="W366:W371"/>
    <mergeCell ref="Y366:Y371"/>
    <mergeCell ref="Z342:Z347"/>
    <mergeCell ref="T342:T347"/>
    <mergeCell ref="U342:U347"/>
    <mergeCell ref="V342:V347"/>
    <mergeCell ref="W342:W347"/>
    <mergeCell ref="X342:X347"/>
    <mergeCell ref="Y342:Y347"/>
    <mergeCell ref="Y360:Y365"/>
    <mergeCell ref="S342:S347"/>
    <mergeCell ref="S360:S365"/>
    <mergeCell ref="E342:E347"/>
    <mergeCell ref="E360:E365"/>
    <mergeCell ref="X336:X341"/>
    <mergeCell ref="Y336:Y341"/>
    <mergeCell ref="W336:W341"/>
    <mergeCell ref="D342:D347"/>
    <mergeCell ref="U378:U383"/>
    <mergeCell ref="Z414:Z419"/>
    <mergeCell ref="W414:W419"/>
    <mergeCell ref="Z408:Z413"/>
    <mergeCell ref="W408:W413"/>
    <mergeCell ref="X414:X419"/>
    <mergeCell ref="Y408:Y413"/>
    <mergeCell ref="Y414:Y419"/>
    <mergeCell ref="X366:X371"/>
    <mergeCell ref="X390:X395"/>
    <mergeCell ref="X372:X377"/>
    <mergeCell ref="Z378:Z383"/>
    <mergeCell ref="Z372:Z377"/>
    <mergeCell ref="Y372:Y377"/>
    <mergeCell ref="Y378:Y383"/>
    <mergeCell ref="Z384:Z389"/>
    <mergeCell ref="W390:W395"/>
    <mergeCell ref="W384:W389"/>
    <mergeCell ref="Y390:Y395"/>
    <mergeCell ref="X384:X389"/>
    <mergeCell ref="Y384:Y389"/>
    <mergeCell ref="Z390:Z395"/>
    <mergeCell ref="W402:W407"/>
    <mergeCell ref="X402:X407"/>
    <mergeCell ref="Y402:Y407"/>
    <mergeCell ref="A414:E419"/>
    <mergeCell ref="T414:T419"/>
    <mergeCell ref="U414:U419"/>
    <mergeCell ref="V414:V419"/>
    <mergeCell ref="S414:S419"/>
    <mergeCell ref="X408:X413"/>
    <mergeCell ref="Y396:Y401"/>
    <mergeCell ref="Z396:Z401"/>
    <mergeCell ref="W372:W377"/>
    <mergeCell ref="D372:D377"/>
    <mergeCell ref="E372:E377"/>
    <mergeCell ref="D390:D395"/>
    <mergeCell ref="E390:E395"/>
    <mergeCell ref="A372:A377"/>
    <mergeCell ref="B372:B377"/>
    <mergeCell ref="C372:C377"/>
    <mergeCell ref="T408:T413"/>
    <mergeCell ref="A384:A389"/>
    <mergeCell ref="B384:B389"/>
    <mergeCell ref="C384:C389"/>
    <mergeCell ref="D384:D389"/>
    <mergeCell ref="T384:T389"/>
    <mergeCell ref="S384:S389"/>
    <mergeCell ref="B408:B413"/>
    <mergeCell ref="A390:A395"/>
    <mergeCell ref="B390:B395"/>
    <mergeCell ref="C390:C395"/>
    <mergeCell ref="A408:A413"/>
    <mergeCell ref="E384:E389"/>
    <mergeCell ref="C408:C413"/>
    <mergeCell ref="D408:D413"/>
    <mergeCell ref="E408:E413"/>
    <mergeCell ref="V378:V383"/>
    <mergeCell ref="U408:U413"/>
    <mergeCell ref="V408:V413"/>
    <mergeCell ref="S390:S395"/>
    <mergeCell ref="S408:S413"/>
    <mergeCell ref="U384:U389"/>
    <mergeCell ref="W378:W383"/>
    <mergeCell ref="X378:X383"/>
    <mergeCell ref="T390:T395"/>
    <mergeCell ref="U390:U395"/>
    <mergeCell ref="V390:V395"/>
    <mergeCell ref="V384:V389"/>
    <mergeCell ref="E378:E383"/>
    <mergeCell ref="A330:A335"/>
    <mergeCell ref="B330:B335"/>
    <mergeCell ref="C330:C335"/>
    <mergeCell ref="D330:D335"/>
    <mergeCell ref="A366:A371"/>
    <mergeCell ref="B366:B371"/>
    <mergeCell ref="C366:C371"/>
    <mergeCell ref="A336:A341"/>
    <mergeCell ref="B336:B341"/>
    <mergeCell ref="C336:C341"/>
    <mergeCell ref="D336:D341"/>
    <mergeCell ref="S348:S353"/>
    <mergeCell ref="T348:T353"/>
    <mergeCell ref="U348:U353"/>
    <mergeCell ref="V348:V353"/>
    <mergeCell ref="W348:W353"/>
    <mergeCell ref="X348:X353"/>
    <mergeCell ref="U402:U407"/>
    <mergeCell ref="A378:A383"/>
    <mergeCell ref="B378:B383"/>
    <mergeCell ref="C378:C383"/>
    <mergeCell ref="D78:D83"/>
    <mergeCell ref="U372:U377"/>
    <mergeCell ref="T303:T308"/>
    <mergeCell ref="S285:S290"/>
    <mergeCell ref="T285:T290"/>
    <mergeCell ref="U285:U290"/>
    <mergeCell ref="V285:V290"/>
    <mergeCell ref="V96:V101"/>
    <mergeCell ref="T96:T101"/>
    <mergeCell ref="U96:U101"/>
    <mergeCell ref="S372:S377"/>
    <mergeCell ref="S279:S284"/>
    <mergeCell ref="S192:S197"/>
    <mergeCell ref="V198:V203"/>
    <mergeCell ref="V192:V197"/>
    <mergeCell ref="V372:V377"/>
    <mergeCell ref="U129:U134"/>
    <mergeCell ref="T372:T377"/>
    <mergeCell ref="T360:T365"/>
    <mergeCell ref="U360:U365"/>
    <mergeCell ref="S366:S371"/>
    <mergeCell ref="T111:T116"/>
    <mergeCell ref="T177:T182"/>
    <mergeCell ref="S228:S233"/>
    <mergeCell ref="T210:T215"/>
    <mergeCell ref="B285:B290"/>
    <mergeCell ref="D165:D170"/>
    <mergeCell ref="B198:B203"/>
    <mergeCell ref="C198:C203"/>
    <mergeCell ref="D198:D203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C90:C95"/>
    <mergeCell ref="D90:D95"/>
    <mergeCell ref="A78:A83"/>
    <mergeCell ref="C78:C83"/>
    <mergeCell ref="D234:D239"/>
    <mergeCell ref="V111:V116"/>
    <mergeCell ref="A171:A176"/>
    <mergeCell ref="C240:C245"/>
    <mergeCell ref="AC78:AC83"/>
    <mergeCell ref="W78:W83"/>
    <mergeCell ref="U84:U89"/>
    <mergeCell ref="W84:W89"/>
    <mergeCell ref="S90:S95"/>
    <mergeCell ref="S96:S101"/>
    <mergeCell ref="Z84:Z89"/>
    <mergeCell ref="V318:V323"/>
    <mergeCell ref="W318:W323"/>
    <mergeCell ref="X318:X323"/>
    <mergeCell ref="Y318:Y323"/>
    <mergeCell ref="E318:E323"/>
    <mergeCell ref="E324:E328"/>
    <mergeCell ref="S312:S317"/>
    <mergeCell ref="S291:S296"/>
    <mergeCell ref="S303:S308"/>
    <mergeCell ref="U312:U317"/>
    <mergeCell ref="V312:V317"/>
    <mergeCell ref="W312:W317"/>
    <mergeCell ref="AC84:AC89"/>
    <mergeCell ref="AC90:AC95"/>
    <mergeCell ref="AB90:AB95"/>
    <mergeCell ref="X84:X89"/>
    <mergeCell ref="AC96:AC101"/>
    <mergeCell ref="AB96:AB101"/>
    <mergeCell ref="U123:U128"/>
    <mergeCell ref="T204:T209"/>
    <mergeCell ref="Z147:Z152"/>
    <mergeCell ref="A210:A215"/>
    <mergeCell ref="Y84:Y89"/>
    <mergeCell ref="AA246:AA251"/>
    <mergeCell ref="S171:S176"/>
    <mergeCell ref="C279:C284"/>
    <mergeCell ref="A234:A239"/>
    <mergeCell ref="B234:B239"/>
    <mergeCell ref="C234:C239"/>
    <mergeCell ref="A279:A284"/>
    <mergeCell ref="B279:B284"/>
    <mergeCell ref="A273:A278"/>
    <mergeCell ref="B273:B278"/>
    <mergeCell ref="C71:C77"/>
    <mergeCell ref="D71:D77"/>
    <mergeCell ref="Y78:Y83"/>
    <mergeCell ref="W71:W77"/>
    <mergeCell ref="A117:A122"/>
    <mergeCell ref="U234:U239"/>
    <mergeCell ref="V234:V239"/>
    <mergeCell ref="S84:S89"/>
    <mergeCell ref="S111:S116"/>
    <mergeCell ref="S123:S128"/>
    <mergeCell ref="U111:U116"/>
    <mergeCell ref="U105:U110"/>
    <mergeCell ref="V105:V110"/>
    <mergeCell ref="S105:S110"/>
    <mergeCell ref="U147:U152"/>
    <mergeCell ref="T129:T134"/>
    <mergeCell ref="X228:X233"/>
    <mergeCell ref="X210:X215"/>
    <mergeCell ref="D228:D233"/>
    <mergeCell ref="D222:D227"/>
    <mergeCell ref="AB171:AB176"/>
    <mergeCell ref="T159:T164"/>
    <mergeCell ref="U159:U164"/>
    <mergeCell ref="V159:V164"/>
    <mergeCell ref="D273:D278"/>
    <mergeCell ref="D246:D251"/>
    <mergeCell ref="D240:D245"/>
    <mergeCell ref="B165:B170"/>
    <mergeCell ref="A165:A170"/>
    <mergeCell ref="B171:B176"/>
    <mergeCell ref="A204:A209"/>
    <mergeCell ref="B204:B209"/>
    <mergeCell ref="A198:A203"/>
    <mergeCell ref="A240:A245"/>
    <mergeCell ref="B240:B245"/>
    <mergeCell ref="D216:D221"/>
    <mergeCell ref="X78:X83"/>
    <mergeCell ref="AA78:AA83"/>
    <mergeCell ref="AA84:AA89"/>
    <mergeCell ref="AA90:AA95"/>
    <mergeCell ref="T240:T245"/>
    <mergeCell ref="AA252:AA257"/>
    <mergeCell ref="AA273:AA278"/>
    <mergeCell ref="A228:A233"/>
    <mergeCell ref="B228:B233"/>
    <mergeCell ref="C228:C233"/>
    <mergeCell ref="C222:C227"/>
    <mergeCell ref="A216:A221"/>
    <mergeCell ref="B216:B221"/>
    <mergeCell ref="A222:A227"/>
    <mergeCell ref="B222:B227"/>
    <mergeCell ref="C216:C221"/>
    <mergeCell ref="X96:X101"/>
    <mergeCell ref="W96:W101"/>
    <mergeCell ref="W129:W134"/>
    <mergeCell ref="W141:W146"/>
    <mergeCell ref="W153:W158"/>
    <mergeCell ref="AA129:AA134"/>
    <mergeCell ref="AA141:AA146"/>
    <mergeCell ref="AA147:AA152"/>
    <mergeCell ref="AA153:AA158"/>
    <mergeCell ref="T192:T197"/>
    <mergeCell ref="Z96:Z101"/>
    <mergeCell ref="Y105:Y110"/>
    <mergeCell ref="Z105:Z110"/>
    <mergeCell ref="Y129:Y134"/>
    <mergeCell ref="W105:W110"/>
    <mergeCell ref="W90:W95"/>
    <mergeCell ref="X171:X176"/>
    <mergeCell ref="Y96:Y101"/>
    <mergeCell ref="AA165:AA170"/>
    <mergeCell ref="AA171:AA176"/>
    <mergeCell ref="AA177:AA182"/>
    <mergeCell ref="AA186:AA191"/>
    <mergeCell ref="Y177:Y182"/>
    <mergeCell ref="Y90:Y95"/>
    <mergeCell ref="AA71:AA77"/>
    <mergeCell ref="AA240:AA245"/>
    <mergeCell ref="Y186:Y191"/>
    <mergeCell ref="X198:X203"/>
    <mergeCell ref="Y198:Y203"/>
    <mergeCell ref="W198:W203"/>
    <mergeCell ref="Z171:Z176"/>
    <mergeCell ref="Y123:Y128"/>
    <mergeCell ref="Y171:Y176"/>
    <mergeCell ref="Y153:Y158"/>
    <mergeCell ref="X153:X158"/>
    <mergeCell ref="W192:W197"/>
    <mergeCell ref="Z186:Z191"/>
    <mergeCell ref="W111:W116"/>
    <mergeCell ref="AB147:AB152"/>
    <mergeCell ref="AB123:AB128"/>
    <mergeCell ref="AB129:AB134"/>
    <mergeCell ref="AB153:AB158"/>
    <mergeCell ref="AA105:AA110"/>
    <mergeCell ref="AA111:AA116"/>
    <mergeCell ref="AA117:AA122"/>
    <mergeCell ref="AA123:AA128"/>
    <mergeCell ref="AA192:AA197"/>
    <mergeCell ref="AA234:AA239"/>
    <mergeCell ref="W159:W164"/>
    <mergeCell ref="X159:X164"/>
    <mergeCell ref="Y159:Y164"/>
    <mergeCell ref="Z159:Z164"/>
    <mergeCell ref="AA159:AA164"/>
    <mergeCell ref="AB159:AB164"/>
    <mergeCell ref="AB84:AB89"/>
    <mergeCell ref="X90:X95"/>
    <mergeCell ref="W234:W239"/>
    <mergeCell ref="X234:X239"/>
    <mergeCell ref="Y273:Y278"/>
    <mergeCell ref="Z336:Z341"/>
    <mergeCell ref="Z360:Z365"/>
    <mergeCell ref="Y348:Y353"/>
    <mergeCell ref="Z348:Z353"/>
    <mergeCell ref="Z330:Z335"/>
    <mergeCell ref="W330:W335"/>
    <mergeCell ref="X330:X335"/>
    <mergeCell ref="Y330:Y335"/>
    <mergeCell ref="Z324:Z329"/>
    <mergeCell ref="X324:X329"/>
    <mergeCell ref="Y324:Y329"/>
    <mergeCell ref="W324:W329"/>
    <mergeCell ref="Z318:Z323"/>
    <mergeCell ref="Y285:Y290"/>
    <mergeCell ref="Y291:Y296"/>
    <mergeCell ref="X303:X308"/>
    <mergeCell ref="Y303:Y308"/>
    <mergeCell ref="Z303:Z308"/>
    <mergeCell ref="Z291:Z296"/>
    <mergeCell ref="X291:X296"/>
    <mergeCell ref="W354:W359"/>
    <mergeCell ref="X354:X359"/>
    <mergeCell ref="Y354:Y359"/>
    <mergeCell ref="Z354:Z359"/>
    <mergeCell ref="Y297:Y302"/>
    <mergeCell ref="Z297:Z302"/>
    <mergeCell ref="X285:X290"/>
    <mergeCell ref="Y240:Y245"/>
    <mergeCell ref="Z285:Z290"/>
    <mergeCell ref="S177:S182"/>
    <mergeCell ref="T171:T176"/>
    <mergeCell ref="Z234:Z239"/>
    <mergeCell ref="T234:T239"/>
    <mergeCell ref="Y234:Y239"/>
    <mergeCell ref="E234:E239"/>
    <mergeCell ref="Z240:Z245"/>
    <mergeCell ref="AA378:AA383"/>
    <mergeCell ref="AA384:AA389"/>
    <mergeCell ref="AA390:AA395"/>
    <mergeCell ref="AA396:AA401"/>
    <mergeCell ref="AA402:AA407"/>
    <mergeCell ref="AA408:AA413"/>
    <mergeCell ref="AA414:AA419"/>
    <mergeCell ref="AA303:AA308"/>
    <mergeCell ref="AA312:AA317"/>
    <mergeCell ref="AA318:AA323"/>
    <mergeCell ref="AA324:AA329"/>
    <mergeCell ref="AA330:AA335"/>
    <mergeCell ref="AA336:AA341"/>
    <mergeCell ref="AA342:AA347"/>
    <mergeCell ref="AA360:AA365"/>
    <mergeCell ref="AA366:AA371"/>
    <mergeCell ref="U273:U278"/>
    <mergeCell ref="T273:T278"/>
    <mergeCell ref="E240:E245"/>
    <mergeCell ref="W396:W401"/>
    <mergeCell ref="X396:X401"/>
    <mergeCell ref="T378:T383"/>
    <mergeCell ref="E279:E284"/>
    <mergeCell ref="V354:V359"/>
    <mergeCell ref="AA372:AA377"/>
    <mergeCell ref="AC354:AC359"/>
    <mergeCell ref="AD354:AD359"/>
    <mergeCell ref="AE354:AE359"/>
    <mergeCell ref="X71:X77"/>
    <mergeCell ref="V84:V89"/>
    <mergeCell ref="U71:U77"/>
    <mergeCell ref="V71:V77"/>
    <mergeCell ref="V117:V122"/>
    <mergeCell ref="Z216:Z221"/>
    <mergeCell ref="Z228:Z233"/>
    <mergeCell ref="Y228:Y233"/>
    <mergeCell ref="A64:A70"/>
    <mergeCell ref="V58:V63"/>
    <mergeCell ref="W58:W63"/>
    <mergeCell ref="X58:X63"/>
    <mergeCell ref="AB78:AB83"/>
    <mergeCell ref="AB348:AB353"/>
    <mergeCell ref="AA96:AA101"/>
    <mergeCell ref="E285:E290"/>
    <mergeCell ref="C285:C290"/>
    <mergeCell ref="D285:D290"/>
    <mergeCell ref="C165:C170"/>
    <mergeCell ref="C147:C152"/>
    <mergeCell ref="E165:E170"/>
    <mergeCell ref="C204:C209"/>
    <mergeCell ref="Z153:Z158"/>
    <mergeCell ref="U198:U203"/>
    <mergeCell ref="E171:E176"/>
    <mergeCell ref="S165:S170"/>
    <mergeCell ref="Y165:Y170"/>
    <mergeCell ref="Z165:Z170"/>
    <mergeCell ref="T198:T203"/>
    <mergeCell ref="AB354:AB359"/>
    <mergeCell ref="E273:E278"/>
    <mergeCell ref="E312:E317"/>
    <mergeCell ref="A303:E308"/>
    <mergeCell ref="A342:A347"/>
    <mergeCell ref="B342:B347"/>
    <mergeCell ref="C342:C347"/>
    <mergeCell ref="T330:T335"/>
    <mergeCell ref="U330:U335"/>
    <mergeCell ref="V330:V335"/>
    <mergeCell ref="E330:E335"/>
    <mergeCell ref="U324:U329"/>
    <mergeCell ref="V324:V329"/>
    <mergeCell ref="S330:S335"/>
    <mergeCell ref="T318:T323"/>
    <mergeCell ref="U318:U323"/>
    <mergeCell ref="AA279:AA284"/>
    <mergeCell ref="AA285:AA290"/>
    <mergeCell ref="AA291:AA296"/>
    <mergeCell ref="AA297:AA302"/>
    <mergeCell ref="AA348:AA353"/>
    <mergeCell ref="C324:C328"/>
    <mergeCell ref="D324:D328"/>
    <mergeCell ref="A312:A317"/>
    <mergeCell ref="B312:B317"/>
    <mergeCell ref="C312:C317"/>
    <mergeCell ref="C273:C278"/>
    <mergeCell ref="AA354:AA359"/>
    <mergeCell ref="T312:T317"/>
    <mergeCell ref="T291:T296"/>
    <mergeCell ref="A324:A328"/>
    <mergeCell ref="B324:B328"/>
    <mergeCell ref="AF234:AF239"/>
    <mergeCell ref="AF159:AF164"/>
    <mergeCell ref="AF19:AF24"/>
    <mergeCell ref="AF25:AF30"/>
    <mergeCell ref="AF31:AF36"/>
    <mergeCell ref="AF37:AF42"/>
    <mergeCell ref="AF43:AF48"/>
    <mergeCell ref="AF49:AF54"/>
    <mergeCell ref="AF58:AF63"/>
    <mergeCell ref="AF64:AF70"/>
    <mergeCell ref="AF71:AF77"/>
    <mergeCell ref="AF78:AF83"/>
    <mergeCell ref="AF84:AF89"/>
    <mergeCell ref="AF90:AF95"/>
    <mergeCell ref="AF96:AF101"/>
    <mergeCell ref="AF105:AF110"/>
    <mergeCell ref="AF111:AF116"/>
    <mergeCell ref="AF117:AF122"/>
    <mergeCell ref="AF123:AF128"/>
    <mergeCell ref="AF348:AF353"/>
    <mergeCell ref="A311:AF311"/>
    <mergeCell ref="Z279:Z284"/>
    <mergeCell ref="T279:T284"/>
    <mergeCell ref="U279:U284"/>
    <mergeCell ref="V279:V284"/>
    <mergeCell ref="W279:W284"/>
    <mergeCell ref="X279:X284"/>
    <mergeCell ref="V273:V278"/>
    <mergeCell ref="E246:E251"/>
    <mergeCell ref="S240:S245"/>
    <mergeCell ref="D312:D317"/>
    <mergeCell ref="A291:A296"/>
    <mergeCell ref="B291:B296"/>
    <mergeCell ref="C291:C296"/>
    <mergeCell ref="D291:D296"/>
    <mergeCell ref="AF129:AF134"/>
    <mergeCell ref="AF135:AF140"/>
    <mergeCell ref="AF141:AF146"/>
    <mergeCell ref="AF147:AF152"/>
    <mergeCell ref="AF153:AF158"/>
    <mergeCell ref="AF165:AF170"/>
    <mergeCell ref="AF171:AF176"/>
    <mergeCell ref="AF177:AF182"/>
    <mergeCell ref="AF186:AF191"/>
    <mergeCell ref="AF192:AF197"/>
    <mergeCell ref="AF198:AF203"/>
    <mergeCell ref="AF204:AF209"/>
    <mergeCell ref="AF210:AF215"/>
    <mergeCell ref="AF216:AF221"/>
    <mergeCell ref="AF222:AF227"/>
    <mergeCell ref="AF228:AF233"/>
    <mergeCell ref="A310:AF310"/>
    <mergeCell ref="AF240:AF245"/>
    <mergeCell ref="AF246:AF251"/>
    <mergeCell ref="AF252:AF257"/>
    <mergeCell ref="AF258:AF263"/>
    <mergeCell ref="AF273:AF278"/>
    <mergeCell ref="AF279:AF284"/>
    <mergeCell ref="AF285:AF290"/>
    <mergeCell ref="AF291:AF296"/>
    <mergeCell ref="AF297:AF302"/>
    <mergeCell ref="AF303:AF308"/>
    <mergeCell ref="AF312:AF317"/>
    <mergeCell ref="AF318:AF323"/>
    <mergeCell ref="AF324:AF329"/>
    <mergeCell ref="AF330:AF335"/>
    <mergeCell ref="AF336:AF341"/>
    <mergeCell ref="AF342:AF347"/>
    <mergeCell ref="A285:A290"/>
    <mergeCell ref="W285:W290"/>
    <mergeCell ref="U303:U308"/>
    <mergeCell ref="V303:V308"/>
    <mergeCell ref="W303:W308"/>
    <mergeCell ref="U291:U296"/>
    <mergeCell ref="V291:V296"/>
    <mergeCell ref="W240:W245"/>
    <mergeCell ref="W246:W251"/>
    <mergeCell ref="U240:U245"/>
    <mergeCell ref="V240:V245"/>
    <mergeCell ref="S258:S263"/>
    <mergeCell ref="T258:T263"/>
    <mergeCell ref="U258:U263"/>
    <mergeCell ref="V258:V263"/>
    <mergeCell ref="AD159:AD164"/>
    <mergeCell ref="AF354:AF359"/>
    <mergeCell ref="AF360:AF365"/>
    <mergeCell ref="AF366:AF371"/>
    <mergeCell ref="AF372:AF377"/>
    <mergeCell ref="AF378:AF383"/>
    <mergeCell ref="AF384:AF389"/>
    <mergeCell ref="AF390:AF395"/>
    <mergeCell ref="AF396:AF401"/>
    <mergeCell ref="AF402:AF407"/>
    <mergeCell ref="AF408:AF413"/>
    <mergeCell ref="AF414:AF419"/>
    <mergeCell ref="S11:AF11"/>
    <mergeCell ref="U12:AF12"/>
    <mergeCell ref="V13:AF13"/>
    <mergeCell ref="A15:AF15"/>
    <mergeCell ref="A16:AF16"/>
    <mergeCell ref="A17:AF17"/>
    <mergeCell ref="A18:AF18"/>
    <mergeCell ref="A55:AF55"/>
    <mergeCell ref="A56:AF56"/>
    <mergeCell ref="A57:AF57"/>
    <mergeCell ref="A102:AF102"/>
    <mergeCell ref="A103:AF103"/>
    <mergeCell ref="A104:AF104"/>
    <mergeCell ref="A183:AF183"/>
    <mergeCell ref="A184:AF184"/>
    <mergeCell ref="A185:AF185"/>
    <mergeCell ref="A270:AF270"/>
    <mergeCell ref="A271:AF271"/>
    <mergeCell ref="A272:AF272"/>
    <mergeCell ref="A309:AF309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2022-01-03T11:28:53Z</dcterms:modified>
</cp:coreProperties>
</file>